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PACE\Dropbox (IFPRI)\AGRODEP\AGRODEP Technical Notes\TN 16\"/>
    </mc:Choice>
  </mc:AlternateContent>
  <xr:revisionPtr revIDLastSave="0" documentId="10_ncr:100000_{B80647EB-F189-4153-B6B1-88EA5505D6EF}" xr6:coauthVersionLast="31" xr6:coauthVersionMax="31" xr10:uidLastSave="{00000000-0000-0000-0000-000000000000}"/>
  <bookViews>
    <workbookView xWindow="0" yWindow="1350" windowWidth="16320" windowHeight="8220" tabRatio="601" xr2:uid="{00000000-000D-0000-FFFF-FFFF00000000}"/>
  </bookViews>
  <sheets>
    <sheet name="Reference_sheet" sheetId="79" r:id="rId1"/>
    <sheet name="Instructions" sheetId="74" r:id="rId2"/>
    <sheet name="Calculation Tool for NRP" sheetId="78" r:id="rId3"/>
    <sheet name="Example Palm Oil in Nigeria" sheetId="73" r:id="rId4"/>
  </sheets>
  <definedNames>
    <definedName name="_xlnm._FilterDatabase" localSheetId="1" hidden="1">Instructions!$B$3:$E$29</definedName>
  </definedNames>
  <calcPr calcId="179017" iterate="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78" l="1"/>
  <c r="M2" i="73"/>
  <c r="U13" i="73" l="1"/>
  <c r="AA13" i="73" s="1"/>
  <c r="U12" i="73"/>
  <c r="M10" i="73"/>
  <c r="U10" i="73" s="1"/>
  <c r="M11" i="73"/>
  <c r="U11" i="73" s="1"/>
  <c r="AA11" i="73" s="1"/>
  <c r="M12" i="73"/>
  <c r="M13" i="73"/>
  <c r="M14" i="73"/>
  <c r="U14" i="73" s="1"/>
  <c r="M15" i="73"/>
  <c r="U15" i="73" s="1"/>
  <c r="M16" i="73"/>
  <c r="U16" i="73" s="1"/>
  <c r="M17" i="73"/>
  <c r="U17" i="73" s="1"/>
  <c r="M9" i="73"/>
  <c r="M4" i="73"/>
  <c r="M3" i="73"/>
  <c r="AG11" i="73" l="1"/>
  <c r="AM11" i="73" s="1"/>
  <c r="AG13" i="73"/>
  <c r="AM13" i="73" s="1"/>
  <c r="M8" i="73" l="1"/>
  <c r="M7" i="73"/>
  <c r="U7" i="73" s="1"/>
  <c r="M6" i="73"/>
  <c r="U6" i="73" s="1"/>
  <c r="M5" i="73"/>
  <c r="U4" i="73"/>
  <c r="U3" i="73"/>
  <c r="U2" i="73"/>
  <c r="E42" i="78" l="1"/>
  <c r="E39" i="78"/>
  <c r="E36" i="78"/>
  <c r="E30" i="78"/>
  <c r="E27" i="78"/>
  <c r="E24" i="78"/>
  <c r="E19" i="78"/>
  <c r="E26" i="78"/>
  <c r="E32" i="78" s="1"/>
  <c r="E38" i="78" l="1"/>
  <c r="U8" i="73"/>
  <c r="U5" i="73"/>
  <c r="E44" i="78" l="1"/>
  <c r="U9" i="73" l="1"/>
</calcChain>
</file>

<file path=xl/sharedStrings.xml><?xml version="1.0" encoding="utf-8"?>
<sst xmlns="http://schemas.openxmlformats.org/spreadsheetml/2006/main" count="658" uniqueCount="129">
  <si>
    <t>Year</t>
  </si>
  <si>
    <t>Commodity Trade Status</t>
  </si>
  <si>
    <t>Reference Price, Physical Unit</t>
  </si>
  <si>
    <t>Reference Price, Monetary Unit</t>
  </si>
  <si>
    <t>Reference Price</t>
  </si>
  <si>
    <t>Exchange Rate - Official</t>
  </si>
  <si>
    <t>Quantity Adjustment Between the Reference Price and the Point of Competition</t>
  </si>
  <si>
    <t>Quality Adjustment Between the Reference Price and the Point of Competition</t>
  </si>
  <si>
    <t>PoC Price, Physical Unit</t>
  </si>
  <si>
    <t>PoC Price, Monetary Unit</t>
  </si>
  <si>
    <t>Farm Gate, Price</t>
  </si>
  <si>
    <t>Farm Gate Price, Physical Unit</t>
  </si>
  <si>
    <t>Farm Gate Price, Monetary Unit</t>
  </si>
  <si>
    <t>Reference Price at FG, Physical Unit</t>
  </si>
  <si>
    <t>Reference Price at FG, Monetary Unit</t>
  </si>
  <si>
    <t>Reference Price at the Farm Gate level</t>
  </si>
  <si>
    <t>ER - Official, Unit</t>
  </si>
  <si>
    <t>Marketing Costs between the RP  and the PoC</t>
  </si>
  <si>
    <t xml:space="preserve">Quantity Adjustment Between the Point of Competition and the Farm Gate  </t>
  </si>
  <si>
    <t xml:space="preserve">Quality Adjustment Between the Point of Competition and the Farm Gate  </t>
  </si>
  <si>
    <t xml:space="preserve">Marketing Costs  between Point of Competition and the Farm Gate  </t>
  </si>
  <si>
    <t>Net Exporter</t>
  </si>
  <si>
    <t>Not Traded</t>
  </si>
  <si>
    <t>MT</t>
  </si>
  <si>
    <t>Marketing Costs between Point of Competition and the Farm Gate, Physical Unit</t>
  </si>
  <si>
    <t>Marketing Costs between Point of Competition and the Farm Gate, Monetary Unit</t>
  </si>
  <si>
    <t>State</t>
  </si>
  <si>
    <t>LCU</t>
  </si>
  <si>
    <t>Input or Output</t>
  </si>
  <si>
    <t>yes</t>
  </si>
  <si>
    <t>Output</t>
  </si>
  <si>
    <t>Net Importer</t>
  </si>
  <si>
    <t>Input</t>
  </si>
  <si>
    <t>computed</t>
  </si>
  <si>
    <t>%</t>
  </si>
  <si>
    <t>Notes</t>
  </si>
  <si>
    <t>Marketing Costs between the RP and the PoC, Physical Unit</t>
  </si>
  <si>
    <t xml:space="preserve">Marketing Costs between the RP and the PoC, Monetary </t>
  </si>
  <si>
    <t>Location</t>
  </si>
  <si>
    <t>Needed for computation</t>
  </si>
  <si>
    <t>this should be "Net Exporter", "Net Importer", or  "Not Traded"</t>
  </si>
  <si>
    <t>Border</t>
  </si>
  <si>
    <t>Point of Competition</t>
  </si>
  <si>
    <t>Between Border and PoC</t>
  </si>
  <si>
    <t>Instructions:</t>
  </si>
  <si>
    <t>Time Period</t>
  </si>
  <si>
    <t>Location Name</t>
  </si>
  <si>
    <t>2008/09</t>
  </si>
  <si>
    <t xml:space="preserve">set at 1, adjust accordingly based on type of commodity </t>
  </si>
  <si>
    <t xml:space="preserve">NRP at POC </t>
  </si>
  <si>
    <t>NRP at Farm Gate</t>
  </si>
  <si>
    <t>Reference Price at the Point of Competition level</t>
  </si>
  <si>
    <t>Wholesale Price</t>
  </si>
  <si>
    <t>Wholesale Price, Physical Unit</t>
  </si>
  <si>
    <t>Wholesale Price, Monetary Unit</t>
  </si>
  <si>
    <t>Reference Price at Border</t>
  </si>
  <si>
    <t>Reference Price at the Point of Competition</t>
  </si>
  <si>
    <t xml:space="preserve">Ouput </t>
  </si>
  <si>
    <t xml:space="preserve">Data Input and Computation Output Table </t>
  </si>
  <si>
    <t>Metric Tonne or another unit</t>
  </si>
  <si>
    <t>state, region, country etc.</t>
  </si>
  <si>
    <t>set at 0, adjust accordingly based on available data</t>
  </si>
  <si>
    <t>Farm Gate</t>
  </si>
  <si>
    <t>Between PoC and Farm Gate</t>
  </si>
  <si>
    <t>price received by farmers at the farm gate for main agricultural commodity of the value chain</t>
  </si>
  <si>
    <t>any point of competition can be chosen: wholesale, retail for main agricultural commodity and the by-products or processed goods in the value chain</t>
  </si>
  <si>
    <t>International Price</t>
  </si>
  <si>
    <t>this can be any non local currency or local currency depending on choice of International location</t>
  </si>
  <si>
    <t>International Price, Physical Unit</t>
  </si>
  <si>
    <t>International Price, Monetary Unit</t>
  </si>
  <si>
    <t>International price unit</t>
  </si>
  <si>
    <t xml:space="preserve">Exchange rate (if LCU is the International price unit, then please put 1. </t>
  </si>
  <si>
    <t>LCU per International Currency</t>
  </si>
  <si>
    <t>LCU* per International price unit</t>
  </si>
  <si>
    <t>Quantity Adjustment on International Price</t>
  </si>
  <si>
    <t>Quality Adjustment on International Price</t>
  </si>
  <si>
    <t>National Average</t>
  </si>
  <si>
    <t>Commodity in Value Chain</t>
  </si>
  <si>
    <t xml:space="preserve">US$ </t>
  </si>
  <si>
    <t>Transportation Costs</t>
  </si>
  <si>
    <t/>
  </si>
  <si>
    <t>Metric Tonne</t>
  </si>
  <si>
    <t>2006-07</t>
  </si>
  <si>
    <t>2007-08</t>
  </si>
  <si>
    <t>2008-09</t>
  </si>
  <si>
    <t>2009-10</t>
  </si>
  <si>
    <t>2010-11</t>
  </si>
  <si>
    <t>2011-12</t>
  </si>
  <si>
    <t>2012-13</t>
  </si>
  <si>
    <t>2014-15</t>
  </si>
  <si>
    <t>Marketing Costs between the Reference Price and the Point of Competition</t>
  </si>
  <si>
    <t xml:space="preserve">Source of Data </t>
  </si>
  <si>
    <t xml:space="preserve">, </t>
  </si>
  <si>
    <t>National Statistics, Household surveys, LSMS</t>
  </si>
  <si>
    <t>Surveys, Literature</t>
  </si>
  <si>
    <t xml:space="preserve">FAOSTAT, USDA, etc. </t>
  </si>
  <si>
    <t xml:space="preserve">World Bank GEM, USDA, etc. </t>
  </si>
  <si>
    <t xml:space="preserve">WFP, FEWS NET, etc. </t>
  </si>
  <si>
    <t xml:space="preserve">World Bank, IMF, research reports, etc. </t>
  </si>
  <si>
    <t xml:space="preserve">Palm Oil </t>
  </si>
  <si>
    <t>US$ to Naira</t>
  </si>
  <si>
    <t>Naira</t>
  </si>
  <si>
    <t>Importer</t>
  </si>
  <si>
    <t>2001-02</t>
  </si>
  <si>
    <t>2002-03</t>
  </si>
  <si>
    <t>2003-04</t>
  </si>
  <si>
    <t>2004-05</t>
  </si>
  <si>
    <t>2005-06</t>
  </si>
  <si>
    <t>2013-14.</t>
  </si>
  <si>
    <t>2015-16</t>
  </si>
  <si>
    <t>2016-17</t>
  </si>
  <si>
    <t xml:space="preserve">Value Chain </t>
  </si>
  <si>
    <t>NRP Calculation for value chain for one time period</t>
  </si>
  <si>
    <t>Transportation Publications</t>
  </si>
  <si>
    <t>used if country is a "net importer" to adjust port price</t>
  </si>
  <si>
    <t>Please fill out all colored boxes in column E</t>
  </si>
  <si>
    <t>Source/ Authors</t>
  </si>
  <si>
    <t>Version</t>
  </si>
  <si>
    <t>Documentation</t>
  </si>
  <si>
    <t>Simla Tokgoz, Research Fellow, International Food Policy Research Institute</t>
  </si>
  <si>
    <t>Worksheets</t>
  </si>
  <si>
    <t>Contents</t>
  </si>
  <si>
    <t>Instructions</t>
  </si>
  <si>
    <t>Calculation Tool for NRP</t>
  </si>
  <si>
    <t>Example Palm Oil in Nigeria</t>
  </si>
  <si>
    <t>This sheet provides a summary of the data categories
needed for the value chain analysis, with descriptions and units for each data category.</t>
  </si>
  <si>
    <t>This sheet provides the formulas needed to compute the NRP for a primary agricultural commodity. The formulas are organized for one year of analysis, but additional years can be added</t>
  </si>
  <si>
    <t>This sheet providesan example of palm oil NRPs in Nigeria for crop years through 2001-02 and 2016-17</t>
  </si>
  <si>
    <t>S. Tokgoz (2018). "Distortions to Agricultural Incentives along Value Chains." AGRODEP Technical Note No. 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</si>
</sst>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0000"/>
    <numFmt numFmtId="165" formatCode="0.000000000000"/>
    <numFmt numFmtId="166" formatCode="0.0000000000000000"/>
    <numFmt numFmtId="167" formatCode="0.0%"/>
    <numFmt numFmtId="168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</cellStyleXfs>
  <cellXfs count="196">
    <xf numFmtId="0" fontId="0" fillId="0" borderId="0" xfId="0"/>
    <xf numFmtId="0" fontId="0" fillId="0" borderId="0" xfId="0" applyBorder="1"/>
    <xf numFmtId="0" fontId="0" fillId="0" borderId="0" xfId="0" applyFill="1"/>
    <xf numFmtId="2" fontId="2" fillId="7" borderId="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hidden="1"/>
    </xf>
    <xf numFmtId="0" fontId="0" fillId="0" borderId="0" xfId="0" applyProtection="1"/>
    <xf numFmtId="0" fontId="0" fillId="0" borderId="0" xfId="0" applyBorder="1" applyProtection="1"/>
    <xf numFmtId="2" fontId="10" fillId="0" borderId="3" xfId="0" applyNumberFormat="1" applyFont="1" applyFill="1" applyBorder="1" applyAlignment="1" applyProtection="1">
      <alignment horizontal="center" wrapText="1"/>
    </xf>
    <xf numFmtId="2" fontId="10" fillId="0" borderId="5" xfId="0" applyNumberFormat="1" applyFont="1" applyFill="1" applyBorder="1" applyAlignment="1" applyProtection="1">
      <alignment horizontal="center" wrapText="1"/>
    </xf>
    <xf numFmtId="2" fontId="9" fillId="0" borderId="3" xfId="0" applyNumberFormat="1" applyFont="1" applyFill="1" applyBorder="1" applyAlignment="1" applyProtection="1">
      <alignment horizontal="center" wrapText="1"/>
    </xf>
    <xf numFmtId="2" fontId="10" fillId="0" borderId="14" xfId="0" applyNumberFormat="1" applyFont="1" applyFill="1" applyBorder="1" applyAlignment="1" applyProtection="1">
      <alignment horizontal="center" wrapText="1"/>
    </xf>
    <xf numFmtId="2" fontId="10" fillId="0" borderId="15" xfId="0" applyNumberFormat="1" applyFont="1" applyFill="1" applyBorder="1" applyAlignment="1" applyProtection="1">
      <alignment horizontal="center" wrapText="1"/>
    </xf>
    <xf numFmtId="2" fontId="9" fillId="0" borderId="14" xfId="0" applyNumberFormat="1" applyFont="1" applyFill="1" applyBorder="1" applyAlignment="1" applyProtection="1">
      <alignment horizontal="center" wrapText="1"/>
    </xf>
    <xf numFmtId="0" fontId="2" fillId="3" borderId="3" xfId="0" applyNumberFormat="1" applyFont="1" applyFill="1" applyBorder="1" applyAlignment="1" applyProtection="1">
      <alignment horizontal="center" wrapText="1"/>
      <protection locked="0"/>
    </xf>
    <xf numFmtId="2" fontId="2" fillId="3" borderId="5" xfId="0" applyNumberFormat="1" applyFont="1" applyFill="1" applyBorder="1" applyAlignment="1" applyProtection="1">
      <alignment horizontal="center" wrapText="1"/>
      <protection locked="0"/>
    </xf>
    <xf numFmtId="2" fontId="2" fillId="0" borderId="4" xfId="0" applyNumberFormat="1" applyFont="1" applyFill="1" applyBorder="1" applyAlignment="1" applyProtection="1">
      <alignment horizontal="center" wrapText="1"/>
    </xf>
    <xf numFmtId="2" fontId="2" fillId="5" borderId="4" xfId="0" applyNumberFormat="1" applyFont="1" applyFill="1" applyBorder="1" applyAlignment="1" applyProtection="1">
      <alignment horizontal="center" wrapText="1"/>
      <protection locked="0"/>
    </xf>
    <xf numFmtId="2" fontId="7" fillId="0" borderId="4" xfId="0" applyNumberFormat="1" applyFont="1" applyFill="1" applyBorder="1" applyAlignment="1" applyProtection="1">
      <alignment horizontal="center" wrapText="1"/>
    </xf>
    <xf numFmtId="2" fontId="9" fillId="0" borderId="5" xfId="0" applyNumberFormat="1" applyFont="1" applyFill="1" applyBorder="1" applyAlignment="1" applyProtection="1">
      <alignment horizontal="center" wrapText="1"/>
    </xf>
    <xf numFmtId="2" fontId="9" fillId="0" borderId="15" xfId="0" applyNumberFormat="1" applyFont="1" applyFill="1" applyBorder="1" applyAlignment="1" applyProtection="1">
      <alignment horizontal="center" wrapText="1"/>
    </xf>
    <xf numFmtId="0" fontId="3" fillId="0" borderId="0" xfId="0" applyFont="1" applyProtection="1"/>
    <xf numFmtId="0" fontId="0" fillId="0" borderId="0" xfId="0" applyFill="1" applyBorder="1" applyProtection="1"/>
    <xf numFmtId="2" fontId="7" fillId="10" borderId="4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10" fontId="0" fillId="0" borderId="0" xfId="0" applyNumberFormat="1" applyBorder="1" applyAlignment="1" applyProtection="1">
      <alignment horizontal="left" indent="12"/>
    </xf>
    <xf numFmtId="0" fontId="0" fillId="9" borderId="2" xfId="0" applyFill="1" applyBorder="1" applyAlignment="1">
      <alignment horizontal="left" vertical="center"/>
    </xf>
    <xf numFmtId="1" fontId="0" fillId="3" borderId="2" xfId="0" applyNumberForma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3" fontId="0" fillId="6" borderId="2" xfId="2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1" fillId="0" borderId="11" xfId="0" applyFont="1" applyBorder="1" applyAlignment="1" applyProtection="1">
      <alignment horizontal="center" vertical="center"/>
    </xf>
    <xf numFmtId="2" fontId="9" fillId="0" borderId="4" xfId="0" applyNumberFormat="1" applyFont="1" applyFill="1" applyBorder="1" applyAlignment="1" applyProtection="1">
      <alignment horizontal="center" vertical="center" wrapText="1"/>
    </xf>
    <xf numFmtId="2" fontId="9" fillId="0" borderId="5" xfId="0" applyNumberFormat="1" applyFont="1" applyFill="1" applyBorder="1" applyAlignment="1" applyProtection="1">
      <alignment horizontal="center" vertical="center" wrapText="1"/>
    </xf>
    <xf numFmtId="2" fontId="2" fillId="0" borderId="4" xfId="0" applyNumberFormat="1" applyFont="1" applyFill="1" applyBorder="1" applyAlignment="1" applyProtection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</xf>
    <xf numFmtId="2" fontId="2" fillId="0" borderId="5" xfId="0" applyNumberFormat="1" applyFont="1" applyFill="1" applyBorder="1" applyAlignment="1" applyProtection="1">
      <alignment horizontal="center" vertical="center" wrapText="1"/>
    </xf>
    <xf numFmtId="2" fontId="10" fillId="0" borderId="4" xfId="0" applyNumberFormat="1" applyFont="1" applyFill="1" applyBorder="1" applyAlignment="1" applyProtection="1">
      <alignment horizontal="center" vertical="center" wrapText="1"/>
    </xf>
    <xf numFmtId="2" fontId="10" fillId="0" borderId="3" xfId="0" applyNumberFormat="1" applyFont="1" applyFill="1" applyBorder="1" applyAlignment="1" applyProtection="1">
      <alignment horizontal="center" vertical="center" wrapText="1"/>
    </xf>
    <xf numFmtId="2" fontId="10" fillId="0" borderId="5" xfId="0" applyNumberFormat="1" applyFont="1" applyFill="1" applyBorder="1" applyAlignment="1" applyProtection="1">
      <alignment horizontal="center" vertical="center" wrapText="1"/>
    </xf>
    <xf numFmtId="2" fontId="7" fillId="0" borderId="4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 applyProtection="1">
      <alignment horizontal="center" vertical="center" wrapText="1"/>
    </xf>
    <xf numFmtId="2" fontId="7" fillId="0" borderId="5" xfId="0" applyNumberFormat="1" applyFont="1" applyFill="1" applyBorder="1" applyAlignment="1" applyProtection="1">
      <alignment horizontal="center" vertical="center" wrapText="1"/>
    </xf>
    <xf numFmtId="2" fontId="6" fillId="12" borderId="2" xfId="0" applyNumberFormat="1" applyFont="1" applyFill="1" applyBorder="1" applyAlignment="1">
      <alignment horizontal="left" vertical="center"/>
    </xf>
    <xf numFmtId="0" fontId="0" fillId="14" borderId="2" xfId="0" applyFill="1" applyBorder="1" applyAlignment="1">
      <alignment horizontal="left" vertical="center"/>
    </xf>
    <xf numFmtId="43" fontId="6" fillId="12" borderId="2" xfId="2" applyFont="1" applyFill="1" applyBorder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2" fontId="9" fillId="0" borderId="16" xfId="0" applyNumberFormat="1" applyFont="1" applyFill="1" applyBorder="1" applyAlignment="1" applyProtection="1">
      <alignment horizontal="center" vertical="center" wrapText="1"/>
    </xf>
    <xf numFmtId="2" fontId="2" fillId="14" borderId="4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4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/>
    </xf>
    <xf numFmtId="1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2" fontId="10" fillId="5" borderId="3" xfId="0" applyNumberFormat="1" applyFont="1" applyFill="1" applyBorder="1" applyAlignment="1" applyProtection="1">
      <alignment horizontal="center" wrapText="1"/>
    </xf>
    <xf numFmtId="2" fontId="2" fillId="6" borderId="3" xfId="0" applyNumberFormat="1" applyFont="1" applyFill="1" applyBorder="1" applyAlignment="1" applyProtection="1">
      <alignment horizontal="center" wrapText="1"/>
      <protection locked="0"/>
    </xf>
    <xf numFmtId="2" fontId="2" fillId="6" borderId="5" xfId="0" applyNumberFormat="1" applyFont="1" applyFill="1" applyBorder="1" applyAlignment="1" applyProtection="1">
      <alignment horizontal="center" wrapText="1"/>
      <protection locked="0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5" fontId="7" fillId="0" borderId="4" xfId="0" applyNumberFormat="1" applyFont="1" applyFill="1" applyBorder="1" applyAlignment="1" applyProtection="1">
      <alignment horizontal="center" vertical="center" wrapText="1"/>
    </xf>
    <xf numFmtId="2" fontId="0" fillId="0" borderId="3" xfId="0" applyNumberFormat="1" applyBorder="1" applyAlignment="1" applyProtection="1">
      <alignment horizontal="center" vertical="center"/>
      <protection hidden="1"/>
    </xf>
    <xf numFmtId="2" fontId="2" fillId="13" borderId="3" xfId="0" applyNumberFormat="1" applyFont="1" applyFill="1" applyBorder="1" applyAlignment="1" applyProtection="1">
      <alignment horizontal="center" vertical="center" wrapText="1"/>
      <protection locked="0"/>
    </xf>
    <xf numFmtId="2" fontId="2" fillId="7" borderId="4" xfId="0" applyNumberFormat="1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2" fontId="10" fillId="0" borderId="14" xfId="0" applyNumberFormat="1" applyFont="1" applyFill="1" applyBorder="1" applyAlignment="1" applyProtection="1">
      <alignment horizontal="center" vertical="center" wrapText="1"/>
    </xf>
    <xf numFmtId="165" fontId="9" fillId="0" borderId="4" xfId="0" applyNumberFormat="1" applyFont="1" applyFill="1" applyBorder="1" applyAlignment="1" applyProtection="1">
      <alignment horizontal="center" vertical="center" wrapText="1"/>
    </xf>
    <xf numFmtId="165" fontId="9" fillId="0" borderId="16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164" fontId="10" fillId="0" borderId="16" xfId="0" applyNumberFormat="1" applyFont="1" applyFill="1" applyBorder="1" applyAlignment="1" applyProtection="1">
      <alignment horizontal="center" vertical="center" wrapText="1"/>
    </xf>
    <xf numFmtId="2" fontId="10" fillId="0" borderId="16" xfId="0" applyNumberFormat="1" applyFont="1" applyFill="1" applyBorder="1" applyAlignment="1" applyProtection="1">
      <alignment horizontal="center" vertical="center" wrapText="1"/>
    </xf>
    <xf numFmtId="2" fontId="10" fillId="0" borderId="15" xfId="0" applyNumberFormat="1" applyFont="1" applyFill="1" applyBorder="1" applyAlignment="1" applyProtection="1">
      <alignment horizontal="center" vertical="center" wrapText="1"/>
    </xf>
    <xf numFmtId="1" fontId="10" fillId="0" borderId="14" xfId="0" applyNumberFormat="1" applyFont="1" applyFill="1" applyBorder="1" applyAlignment="1" applyProtection="1">
      <alignment horizontal="center" vertical="center" wrapText="1"/>
    </xf>
    <xf numFmtId="9" fontId="0" fillId="0" borderId="4" xfId="1" applyFont="1" applyBorder="1" applyAlignment="1" applyProtection="1">
      <alignment horizontal="center" vertical="center"/>
      <protection hidden="1"/>
    </xf>
    <xf numFmtId="9" fontId="7" fillId="0" borderId="5" xfId="0" applyNumberFormat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Fill="1" applyProtection="1">
      <protection hidden="1"/>
    </xf>
    <xf numFmtId="2" fontId="7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Protection="1">
      <protection hidden="1"/>
    </xf>
    <xf numFmtId="166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4" xfId="0" applyBorder="1" applyAlignment="1" applyProtection="1">
      <alignment horizontal="center" vertical="center" wrapText="1"/>
      <protection hidden="1"/>
    </xf>
    <xf numFmtId="2" fontId="11" fillId="0" borderId="3" xfId="0" applyNumberFormat="1" applyFont="1" applyFill="1" applyBorder="1" applyAlignment="1" applyProtection="1">
      <alignment horizontal="center" vertical="center" wrapText="1"/>
    </xf>
    <xf numFmtId="2" fontId="11" fillId="0" borderId="5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9" fontId="1" fillId="0" borderId="3" xfId="1" applyFont="1" applyBorder="1" applyAlignment="1" applyProtection="1">
      <alignment horizontal="center" vertical="center"/>
      <protection hidden="1"/>
    </xf>
    <xf numFmtId="2" fontId="4" fillId="11" borderId="17" xfId="0" applyNumberFormat="1" applyFont="1" applyFill="1" applyBorder="1" applyAlignment="1">
      <alignment horizontal="left" vertical="center" wrapText="1"/>
    </xf>
    <xf numFmtId="0" fontId="3" fillId="0" borderId="6" xfId="0" applyFont="1" applyBorder="1" applyProtection="1"/>
    <xf numFmtId="168" fontId="6" fillId="12" borderId="2" xfId="2" applyNumberFormat="1" applyFont="1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43" fontId="0" fillId="14" borderId="13" xfId="2" applyNumberFormat="1" applyFont="1" applyFill="1" applyBorder="1" applyAlignment="1">
      <alignment horizontal="left" vertical="center"/>
    </xf>
    <xf numFmtId="0" fontId="0" fillId="14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43" fontId="0" fillId="5" borderId="2" xfId="2" applyFont="1" applyFill="1" applyBorder="1" applyAlignment="1">
      <alignment horizontal="left" vertical="center"/>
    </xf>
    <xf numFmtId="9" fontId="3" fillId="11" borderId="1" xfId="1" applyFont="1" applyFill="1" applyBorder="1" applyAlignment="1">
      <alignment horizontal="left" vertical="center"/>
    </xf>
    <xf numFmtId="0" fontId="6" fillId="12" borderId="1" xfId="0" applyFont="1" applyFill="1" applyBorder="1" applyAlignment="1">
      <alignment horizontal="left" vertical="center"/>
    </xf>
    <xf numFmtId="0" fontId="0" fillId="13" borderId="1" xfId="0" applyFill="1" applyBorder="1" applyAlignment="1">
      <alignment horizontal="left" vertical="center"/>
    </xf>
    <xf numFmtId="2" fontId="0" fillId="13" borderId="1" xfId="0" applyNumberFormat="1" applyFill="1" applyBorder="1" applyAlignment="1">
      <alignment horizontal="left" vertical="center"/>
    </xf>
    <xf numFmtId="0" fontId="0" fillId="13" borderId="1" xfId="0" applyNumberFormat="1" applyFill="1" applyBorder="1" applyAlignment="1">
      <alignment horizontal="left" vertical="center"/>
    </xf>
    <xf numFmtId="9" fontId="3" fillId="15" borderId="1" xfId="1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167" fontId="6" fillId="7" borderId="1" xfId="0" applyNumberFormat="1" applyFont="1" applyFill="1" applyBorder="1" applyAlignment="1">
      <alignment horizontal="left" vertical="center"/>
    </xf>
    <xf numFmtId="43" fontId="6" fillId="7" borderId="1" xfId="2" applyNumberFormat="1" applyFont="1" applyFill="1" applyBorder="1" applyAlignment="1">
      <alignment horizontal="left" vertical="center"/>
    </xf>
    <xf numFmtId="168" fontId="6" fillId="7" borderId="1" xfId="2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4" fontId="0" fillId="4" borderId="1" xfId="0" applyNumberFormat="1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2" fontId="7" fillId="9" borderId="17" xfId="0" applyNumberFormat="1" applyFont="1" applyFill="1" applyBorder="1" applyAlignment="1">
      <alignment horizontal="left" vertical="center" wrapText="1"/>
    </xf>
    <xf numFmtId="1" fontId="2" fillId="3" borderId="17" xfId="0" applyNumberFormat="1" applyFont="1" applyFill="1" applyBorder="1" applyAlignment="1">
      <alignment horizontal="left" vertical="center" wrapText="1"/>
    </xf>
    <xf numFmtId="2" fontId="2" fillId="3" borderId="17" xfId="0" applyNumberFormat="1" applyFont="1" applyFill="1" applyBorder="1" applyAlignment="1">
      <alignment horizontal="left" vertical="center" wrapText="1"/>
    </xf>
    <xf numFmtId="2" fontId="2" fillId="14" borderId="17" xfId="0" applyNumberFormat="1" applyFont="1" applyFill="1" applyBorder="1" applyAlignment="1">
      <alignment horizontal="left" vertical="center" wrapText="1"/>
    </xf>
    <xf numFmtId="166" fontId="2" fillId="5" borderId="17" xfId="0" applyNumberFormat="1" applyFont="1" applyFill="1" applyBorder="1" applyAlignment="1">
      <alignment horizontal="left" vertical="center" wrapText="1"/>
    </xf>
    <xf numFmtId="2" fontId="2" fillId="5" borderId="17" xfId="0" applyNumberFormat="1" applyFont="1" applyFill="1" applyBorder="1" applyAlignment="1">
      <alignment horizontal="left" vertical="center" wrapText="1"/>
    </xf>
    <xf numFmtId="2" fontId="2" fillId="6" borderId="17" xfId="0" applyNumberFormat="1" applyFont="1" applyFill="1" applyBorder="1" applyAlignment="1">
      <alignment horizontal="left" vertical="center" wrapText="1"/>
    </xf>
    <xf numFmtId="164" fontId="2" fillId="6" borderId="17" xfId="0" applyNumberFormat="1" applyFont="1" applyFill="1" applyBorder="1" applyAlignment="1">
      <alignment horizontal="left" vertical="center" wrapText="1"/>
    </xf>
    <xf numFmtId="2" fontId="2" fillId="7" borderId="17" xfId="0" applyNumberFormat="1" applyFont="1" applyFill="1" applyBorder="1" applyAlignment="1">
      <alignment horizontal="left" vertical="center" wrapText="1"/>
    </xf>
    <xf numFmtId="164" fontId="2" fillId="4" borderId="17" xfId="0" applyNumberFormat="1" applyFont="1" applyFill="1" applyBorder="1" applyAlignment="1">
      <alignment horizontal="left" vertical="center" wrapText="1"/>
    </xf>
    <xf numFmtId="2" fontId="2" fillId="4" borderId="17" xfId="0" applyNumberFormat="1" applyFont="1" applyFill="1" applyBorder="1" applyAlignment="1">
      <alignment horizontal="left" vertical="center" wrapText="1"/>
    </xf>
    <xf numFmtId="2" fontId="7" fillId="7" borderId="17" xfId="0" applyNumberFormat="1" applyFont="1" applyFill="1" applyBorder="1" applyAlignment="1">
      <alignment horizontal="left" vertical="center" wrapText="1"/>
    </xf>
    <xf numFmtId="2" fontId="4" fillId="15" borderId="17" xfId="0" applyNumberFormat="1" applyFont="1" applyFill="1" applyBorder="1" applyAlignment="1">
      <alignment horizontal="left" vertical="center" wrapText="1"/>
    </xf>
    <xf numFmtId="2" fontId="2" fillId="13" borderId="17" xfId="0" applyNumberFormat="1" applyFont="1" applyFill="1" applyBorder="1" applyAlignment="1">
      <alignment horizontal="left" vertical="center" wrapText="1"/>
    </xf>
    <xf numFmtId="2" fontId="7" fillId="12" borderId="17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</xf>
    <xf numFmtId="165" fontId="4" fillId="8" borderId="17" xfId="0" applyNumberFormat="1" applyFont="1" applyFill="1" applyBorder="1" applyAlignment="1">
      <alignment horizontal="left" vertical="center" wrapText="1"/>
    </xf>
    <xf numFmtId="2" fontId="4" fillId="8" borderId="17" xfId="0" applyNumberFormat="1" applyFont="1" applyFill="1" applyBorder="1" applyAlignment="1">
      <alignment horizontal="left" vertical="center" wrapText="1"/>
    </xf>
    <xf numFmtId="4" fontId="3" fillId="8" borderId="1" xfId="0" applyNumberFormat="1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4" fontId="0" fillId="13" borderId="1" xfId="2" applyNumberFormat="1" applyFont="1" applyFill="1" applyBorder="1" applyAlignment="1">
      <alignment horizontal="center" vertical="center"/>
    </xf>
    <xf numFmtId="43" fontId="6" fillId="12" borderId="2" xfId="2" applyNumberFormat="1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 applyProtection="1">
      <alignment horizontal="center" wrapText="1"/>
      <protection locked="0"/>
    </xf>
    <xf numFmtId="2" fontId="2" fillId="0" borderId="3" xfId="0" applyNumberFormat="1" applyFont="1" applyFill="1" applyBorder="1" applyAlignment="1" applyProtection="1">
      <alignment horizont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14" xfId="0" applyNumberFormat="1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Border="1" applyAlignment="1" applyProtection="1">
      <alignment horizontal="center" vertical="center" wrapText="1"/>
    </xf>
    <xf numFmtId="166" fontId="10" fillId="0" borderId="19" xfId="0" applyNumberFormat="1" applyFont="1" applyFill="1" applyBorder="1" applyAlignment="1" applyProtection="1">
      <alignment horizontal="center" vertical="center" wrapText="1"/>
    </xf>
    <xf numFmtId="166" fontId="10" fillId="0" borderId="12" xfId="0" applyNumberFormat="1" applyFont="1" applyFill="1" applyBorder="1" applyAlignment="1" applyProtection="1">
      <alignment horizontal="center" vertical="center" wrapText="1"/>
    </xf>
    <xf numFmtId="2" fontId="10" fillId="0" borderId="7" xfId="0" applyNumberFormat="1" applyFont="1" applyFill="1" applyBorder="1" applyAlignment="1" applyProtection="1">
      <alignment horizontal="center" vertical="center" wrapText="1"/>
    </xf>
    <xf numFmtId="2" fontId="10" fillId="0" borderId="18" xfId="0" applyNumberFormat="1" applyFont="1" applyFill="1" applyBorder="1" applyAlignment="1" applyProtection="1">
      <alignment horizontal="center" vertical="center" wrapText="1"/>
    </xf>
    <xf numFmtId="2" fontId="10" fillId="0" borderId="8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166" fontId="2" fillId="0" borderId="16" xfId="0" applyNumberFormat="1" applyFont="1" applyFill="1" applyBorder="1" applyAlignment="1" applyProtection="1">
      <alignment horizontal="center" vertical="center" wrapText="1"/>
    </xf>
    <xf numFmtId="2" fontId="2" fillId="0" borderId="14" xfId="0" applyNumberFormat="1" applyFont="1" applyFill="1" applyBorder="1" applyAlignment="1" applyProtection="1">
      <alignment horizontal="center" vertical="center" wrapText="1"/>
    </xf>
    <xf numFmtId="2" fontId="2" fillId="0" borderId="15" xfId="0" applyNumberFormat="1" applyFont="1" applyFill="1" applyBorder="1" applyAlignment="1" applyProtection="1">
      <alignment horizontal="center" vertical="center" wrapText="1"/>
    </xf>
    <xf numFmtId="164" fontId="2" fillId="6" borderId="17" xfId="0" applyNumberFormat="1" applyFont="1" applyFill="1" applyBorder="1" applyAlignment="1">
      <alignment horizontal="center" vertical="center" wrapText="1"/>
    </xf>
    <xf numFmtId="164" fontId="2" fillId="4" borderId="17" xfId="0" applyNumberFormat="1" applyFont="1" applyFill="1" applyBorder="1" applyAlignment="1">
      <alignment horizontal="center" vertical="center" wrapText="1"/>
    </xf>
    <xf numFmtId="165" fontId="4" fillId="8" borderId="17" xfId="0" applyNumberFormat="1" applyFont="1" applyFill="1" applyBorder="1" applyAlignment="1">
      <alignment horizontal="center" vertical="center" wrapText="1"/>
    </xf>
    <xf numFmtId="2" fontId="4" fillId="11" borderId="17" xfId="0" applyNumberFormat="1" applyFont="1" applyFill="1" applyBorder="1" applyAlignment="1">
      <alignment horizontal="center" vertical="center" wrapText="1"/>
    </xf>
    <xf numFmtId="2" fontId="4" fillId="8" borderId="17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left" vertical="center" wrapText="1"/>
    </xf>
    <xf numFmtId="9" fontId="0" fillId="0" borderId="5" xfId="1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</xf>
    <xf numFmtId="2" fontId="2" fillId="0" borderId="5" xfId="0" applyNumberFormat="1" applyFont="1" applyFill="1" applyBorder="1" applyAlignment="1" applyProtection="1">
      <alignment horizontal="center" vertical="center" wrapText="1"/>
    </xf>
    <xf numFmtId="2" fontId="7" fillId="0" borderId="4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2" fontId="2" fillId="0" borderId="14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13" fillId="16" borderId="0" xfId="0" applyFont="1" applyFill="1"/>
    <xf numFmtId="0" fontId="13" fillId="16" borderId="0" xfId="0" applyFont="1" applyFill="1" applyAlignment="1">
      <alignment vertical="center"/>
    </xf>
  </cellXfs>
  <cellStyles count="4">
    <cellStyle name="Comma" xfId="2" builtinId="3"/>
    <cellStyle name="Normal" xfId="0" builtinId="0"/>
    <cellStyle name="Normal 2" xfId="3" xr:uid="{00000000-0005-0000-0000-000002000000}"/>
    <cellStyle name="Percent" xfId="1" builtinId="5"/>
  </cellStyles>
  <dxfs count="0"/>
  <tableStyles count="0" defaultTableStyle="TableStyleMedium2" defaultPivotStyle="PivotStyleLight16"/>
  <colors>
    <mruColors>
      <color rgb="FFFF99FF"/>
      <color rgb="FFFF99CC"/>
      <color rgb="FFCC66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9BB2F-E6B4-48EC-8150-E7FE3B04CD23}">
  <dimension ref="A1:B8"/>
  <sheetViews>
    <sheetView tabSelected="1" workbookViewId="0"/>
  </sheetViews>
  <sheetFormatPr defaultRowHeight="15" x14ac:dyDescent="0.25"/>
  <cols>
    <col min="1" max="1" width="42.28515625" customWidth="1"/>
    <col min="2" max="2" width="55.5703125" style="193" customWidth="1"/>
  </cols>
  <sheetData>
    <row r="1" spans="1:2" ht="30" x14ac:dyDescent="0.25">
      <c r="A1" s="191" t="s">
        <v>116</v>
      </c>
      <c r="B1" s="193" t="s">
        <v>119</v>
      </c>
    </row>
    <row r="2" spans="1:2" x14ac:dyDescent="0.25">
      <c r="A2" s="191" t="s">
        <v>117</v>
      </c>
      <c r="B2" s="193">
        <v>1</v>
      </c>
    </row>
    <row r="3" spans="1:2" ht="30" x14ac:dyDescent="0.25">
      <c r="A3" s="192" t="s">
        <v>118</v>
      </c>
      <c r="B3" s="193" t="s">
        <v>128</v>
      </c>
    </row>
    <row r="5" spans="1:2" x14ac:dyDescent="0.25">
      <c r="A5" s="194" t="s">
        <v>120</v>
      </c>
      <c r="B5" s="195" t="s">
        <v>121</v>
      </c>
    </row>
    <row r="6" spans="1:2" ht="45" x14ac:dyDescent="0.25">
      <c r="A6" t="s">
        <v>122</v>
      </c>
      <c r="B6" s="193" t="s">
        <v>125</v>
      </c>
    </row>
    <row r="7" spans="1:2" ht="60" x14ac:dyDescent="0.25">
      <c r="A7" t="s">
        <v>123</v>
      </c>
      <c r="B7" s="193" t="s">
        <v>126</v>
      </c>
    </row>
    <row r="8" spans="1:2" ht="30" x14ac:dyDescent="0.25">
      <c r="A8" t="s">
        <v>124</v>
      </c>
      <c r="B8" s="193" t="s">
        <v>127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G43"/>
  <sheetViews>
    <sheetView topLeftCell="C1" zoomScale="70" zoomScaleNormal="70" workbookViewId="0">
      <selection activeCell="C1" sqref="C1"/>
    </sheetView>
  </sheetViews>
  <sheetFormatPr defaultColWidth="9.140625" defaultRowHeight="15" x14ac:dyDescent="0.25"/>
  <cols>
    <col min="1" max="1" width="8.42578125" style="1" customWidth="1"/>
    <col min="2" max="2" width="88.28515625" style="1" customWidth="1"/>
    <col min="3" max="3" width="26.28515625" style="1" customWidth="1"/>
    <col min="4" max="4" width="39.85546875" style="1" customWidth="1"/>
    <col min="5" max="5" width="78" style="1" customWidth="1"/>
    <col min="6" max="6" width="40.7109375" style="1" customWidth="1"/>
    <col min="7" max="7" width="9.140625" style="1" customWidth="1"/>
    <col min="8" max="16384" width="9.140625" style="1"/>
  </cols>
  <sheetData>
    <row r="2" spans="2:7" ht="15.75" thickBot="1" x14ac:dyDescent="0.3">
      <c r="B2" s="171" t="s">
        <v>58</v>
      </c>
      <c r="C2" s="172"/>
      <c r="D2" s="172"/>
      <c r="E2" s="172"/>
      <c r="F2" s="172"/>
    </row>
    <row r="3" spans="2:7" ht="15.75" thickBot="1" x14ac:dyDescent="0.3">
      <c r="B3" s="75"/>
      <c r="C3" s="62" t="s">
        <v>28</v>
      </c>
      <c r="D3" s="76" t="s">
        <v>39</v>
      </c>
      <c r="E3" s="62" t="s">
        <v>35</v>
      </c>
      <c r="F3" s="62" t="s">
        <v>91</v>
      </c>
      <c r="G3"/>
    </row>
    <row r="4" spans="2:7" x14ac:dyDescent="0.25">
      <c r="B4" s="150" t="s">
        <v>38</v>
      </c>
      <c r="C4" s="40" t="s">
        <v>32</v>
      </c>
      <c r="D4" s="59"/>
      <c r="E4" s="40" t="s">
        <v>60</v>
      </c>
      <c r="F4" s="40"/>
      <c r="G4"/>
    </row>
    <row r="5" spans="2:7" x14ac:dyDescent="0.25">
      <c r="B5" s="13" t="s">
        <v>45</v>
      </c>
      <c r="C5" s="63" t="s">
        <v>32</v>
      </c>
      <c r="D5" s="86"/>
      <c r="E5" s="63"/>
      <c r="F5" s="63"/>
      <c r="G5"/>
    </row>
    <row r="6" spans="2:7" ht="15.75" thickBot="1" x14ac:dyDescent="0.3">
      <c r="B6" s="14" t="s">
        <v>1</v>
      </c>
      <c r="C6" s="47" t="s">
        <v>32</v>
      </c>
      <c r="D6" s="85" t="s">
        <v>29</v>
      </c>
      <c r="E6" s="47" t="s">
        <v>40</v>
      </c>
      <c r="F6" s="47" t="s">
        <v>95</v>
      </c>
      <c r="G6"/>
    </row>
    <row r="7" spans="2:7" x14ac:dyDescent="0.25">
      <c r="B7" s="60" t="s">
        <v>66</v>
      </c>
      <c r="C7" s="45" t="s">
        <v>32</v>
      </c>
      <c r="D7" s="84" t="s">
        <v>29</v>
      </c>
      <c r="E7" s="45" t="s">
        <v>92</v>
      </c>
      <c r="F7" s="45" t="s">
        <v>96</v>
      </c>
      <c r="G7"/>
    </row>
    <row r="8" spans="2:7" x14ac:dyDescent="0.25">
      <c r="B8" s="7" t="s">
        <v>68</v>
      </c>
      <c r="C8" s="7"/>
      <c r="D8" s="10"/>
      <c r="E8" s="46" t="s">
        <v>59</v>
      </c>
      <c r="F8" s="46"/>
      <c r="G8"/>
    </row>
    <row r="9" spans="2:7" ht="15.75" thickBot="1" x14ac:dyDescent="0.3">
      <c r="B9" s="7" t="s">
        <v>69</v>
      </c>
      <c r="C9" s="7"/>
      <c r="D9" s="10"/>
      <c r="E9" s="46" t="s">
        <v>70</v>
      </c>
      <c r="F9" s="46"/>
      <c r="G9"/>
    </row>
    <row r="10" spans="2:7" x14ac:dyDescent="0.25">
      <c r="B10" s="16" t="s">
        <v>5</v>
      </c>
      <c r="C10" s="61" t="s">
        <v>32</v>
      </c>
      <c r="D10" s="61" t="s">
        <v>29</v>
      </c>
      <c r="E10" s="155" t="s">
        <v>71</v>
      </c>
      <c r="F10" s="61" t="s">
        <v>98</v>
      </c>
      <c r="G10"/>
    </row>
    <row r="11" spans="2:7" x14ac:dyDescent="0.25">
      <c r="B11" s="7" t="s">
        <v>16</v>
      </c>
      <c r="C11" s="46" t="s">
        <v>32</v>
      </c>
      <c r="D11" s="46"/>
      <c r="E11" s="154" t="s">
        <v>73</v>
      </c>
      <c r="F11" s="46"/>
      <c r="G11"/>
    </row>
    <row r="12" spans="2:7" x14ac:dyDescent="0.25">
      <c r="B12" s="66" t="s">
        <v>74</v>
      </c>
      <c r="C12" s="46" t="s">
        <v>32</v>
      </c>
      <c r="D12" s="46" t="s">
        <v>29</v>
      </c>
      <c r="E12" s="154" t="s">
        <v>48</v>
      </c>
      <c r="F12" s="46"/>
      <c r="G12"/>
    </row>
    <row r="13" spans="2:7" x14ac:dyDescent="0.25">
      <c r="B13" s="66" t="s">
        <v>75</v>
      </c>
      <c r="C13" s="46" t="s">
        <v>32</v>
      </c>
      <c r="D13" s="46" t="s">
        <v>29</v>
      </c>
      <c r="E13" s="154" t="s">
        <v>61</v>
      </c>
      <c r="F13" s="46"/>
      <c r="G13"/>
    </row>
    <row r="14" spans="2:7" ht="15.75" thickBot="1" x14ac:dyDescent="0.3">
      <c r="B14" s="67" t="s">
        <v>79</v>
      </c>
      <c r="C14" s="47" t="s">
        <v>32</v>
      </c>
      <c r="D14" s="47" t="s">
        <v>29</v>
      </c>
      <c r="E14" s="158" t="s">
        <v>114</v>
      </c>
      <c r="F14" s="47" t="s">
        <v>113</v>
      </c>
      <c r="G14"/>
    </row>
    <row r="15" spans="2:7" x14ac:dyDescent="0.25">
      <c r="B15" s="164" t="s">
        <v>55</v>
      </c>
      <c r="C15" s="152" t="s">
        <v>30</v>
      </c>
      <c r="D15" s="153" t="s">
        <v>33</v>
      </c>
      <c r="E15" s="152" t="s">
        <v>33</v>
      </c>
      <c r="F15" s="152"/>
      <c r="G15"/>
    </row>
    <row r="16" spans="2:7" x14ac:dyDescent="0.25">
      <c r="B16" s="7" t="s">
        <v>2</v>
      </c>
      <c r="C16" s="7"/>
      <c r="D16" s="10"/>
      <c r="E16" s="46" t="s">
        <v>23</v>
      </c>
      <c r="F16" s="46"/>
      <c r="G16"/>
    </row>
    <row r="17" spans="2:7" ht="15.75" thickBot="1" x14ac:dyDescent="0.3">
      <c r="B17" s="8" t="s">
        <v>3</v>
      </c>
      <c r="C17" s="8"/>
      <c r="D17" s="11"/>
      <c r="E17" s="47" t="s">
        <v>27</v>
      </c>
      <c r="F17" s="47"/>
      <c r="G17"/>
    </row>
    <row r="18" spans="2:7" x14ac:dyDescent="0.25">
      <c r="B18" s="73" t="s">
        <v>6</v>
      </c>
      <c r="C18" s="45" t="s">
        <v>32</v>
      </c>
      <c r="D18" s="84" t="s">
        <v>29</v>
      </c>
      <c r="E18" s="45" t="s">
        <v>48</v>
      </c>
      <c r="F18" s="45"/>
      <c r="G18"/>
    </row>
    <row r="19" spans="2:7" x14ac:dyDescent="0.25">
      <c r="B19" s="3" t="s">
        <v>7</v>
      </c>
      <c r="C19" s="46" t="s">
        <v>32</v>
      </c>
      <c r="D19" s="77" t="s">
        <v>29</v>
      </c>
      <c r="E19" s="46" t="s">
        <v>61</v>
      </c>
      <c r="F19" s="46"/>
      <c r="G19"/>
    </row>
    <row r="20" spans="2:7" x14ac:dyDescent="0.25">
      <c r="B20" s="3" t="s">
        <v>90</v>
      </c>
      <c r="C20" s="46" t="s">
        <v>32</v>
      </c>
      <c r="D20" s="77" t="s">
        <v>29</v>
      </c>
      <c r="E20" s="46" t="s">
        <v>61</v>
      </c>
      <c r="F20" s="46" t="s">
        <v>94</v>
      </c>
      <c r="G20"/>
    </row>
    <row r="21" spans="2:7" x14ac:dyDescent="0.25">
      <c r="B21" s="7" t="s">
        <v>36</v>
      </c>
      <c r="C21" s="7"/>
      <c r="D21" s="10"/>
      <c r="E21" s="46"/>
      <c r="F21" s="46"/>
      <c r="G21"/>
    </row>
    <row r="22" spans="2:7" ht="15.75" thickBot="1" x14ac:dyDescent="0.3">
      <c r="B22" s="8" t="s">
        <v>37</v>
      </c>
      <c r="C22" s="8"/>
      <c r="D22" s="11"/>
      <c r="E22" s="47"/>
      <c r="F22" s="47"/>
      <c r="G22"/>
    </row>
    <row r="23" spans="2:7" x14ac:dyDescent="0.25">
      <c r="B23" s="165" t="s">
        <v>56</v>
      </c>
      <c r="C23" s="64" t="s">
        <v>30</v>
      </c>
      <c r="D23" s="83" t="s">
        <v>33</v>
      </c>
      <c r="E23" s="64" t="s">
        <v>33</v>
      </c>
      <c r="F23" s="64"/>
      <c r="G23"/>
    </row>
    <row r="24" spans="2:7" x14ac:dyDescent="0.25">
      <c r="B24" s="7" t="s">
        <v>8</v>
      </c>
      <c r="C24" s="7"/>
      <c r="D24" s="10"/>
      <c r="E24" s="46"/>
      <c r="F24" s="46"/>
      <c r="G24"/>
    </row>
    <row r="25" spans="2:7" ht="15.75" thickBot="1" x14ac:dyDescent="0.3">
      <c r="B25" s="8" t="s">
        <v>9</v>
      </c>
      <c r="C25" s="8"/>
      <c r="D25" s="11"/>
      <c r="E25" s="47"/>
      <c r="F25" s="47"/>
      <c r="G25"/>
    </row>
    <row r="26" spans="2:7" ht="30" x14ac:dyDescent="0.25">
      <c r="B26" s="104" t="s">
        <v>52</v>
      </c>
      <c r="C26" s="80" t="s">
        <v>32</v>
      </c>
      <c r="D26" s="80" t="s">
        <v>29</v>
      </c>
      <c r="E26" s="100" t="s">
        <v>65</v>
      </c>
      <c r="F26" s="100" t="s">
        <v>97</v>
      </c>
      <c r="G26"/>
    </row>
    <row r="27" spans="2:7" x14ac:dyDescent="0.25">
      <c r="B27" s="71" t="s">
        <v>53</v>
      </c>
      <c r="C27" s="81"/>
      <c r="D27" s="81"/>
      <c r="E27" s="54"/>
      <c r="F27" s="54"/>
      <c r="G27"/>
    </row>
    <row r="28" spans="2:7" x14ac:dyDescent="0.25">
      <c r="B28" s="54" t="s">
        <v>54</v>
      </c>
      <c r="C28" s="81"/>
      <c r="D28" s="81"/>
      <c r="E28" s="54"/>
      <c r="F28" s="54"/>
      <c r="G28"/>
    </row>
    <row r="29" spans="2:7" ht="15.75" thickBot="1" x14ac:dyDescent="0.3">
      <c r="B29" s="105" t="s">
        <v>49</v>
      </c>
      <c r="C29" s="81" t="s">
        <v>30</v>
      </c>
      <c r="D29" s="81" t="s">
        <v>33</v>
      </c>
      <c r="E29" s="54" t="s">
        <v>34</v>
      </c>
      <c r="F29" s="54"/>
      <c r="G29"/>
    </row>
    <row r="30" spans="2:7" x14ac:dyDescent="0.25">
      <c r="B30" s="72" t="s">
        <v>18</v>
      </c>
      <c r="C30" s="46" t="s">
        <v>32</v>
      </c>
      <c r="D30" s="77" t="s">
        <v>29</v>
      </c>
      <c r="E30" s="45" t="s">
        <v>48</v>
      </c>
      <c r="F30" s="45"/>
      <c r="G30"/>
    </row>
    <row r="31" spans="2:7" x14ac:dyDescent="0.25">
      <c r="B31" s="72" t="s">
        <v>19</v>
      </c>
      <c r="C31" s="46" t="s">
        <v>32</v>
      </c>
      <c r="D31" s="77" t="s">
        <v>29</v>
      </c>
      <c r="E31" s="46" t="s">
        <v>61</v>
      </c>
      <c r="F31" s="46"/>
      <c r="G31"/>
    </row>
    <row r="32" spans="2:7" x14ac:dyDescent="0.25">
      <c r="B32" s="72" t="s">
        <v>20</v>
      </c>
      <c r="C32" s="46" t="s">
        <v>32</v>
      </c>
      <c r="D32" s="77" t="s">
        <v>29</v>
      </c>
      <c r="E32" s="46" t="s">
        <v>61</v>
      </c>
      <c r="F32" s="46" t="s">
        <v>94</v>
      </c>
      <c r="G32"/>
    </row>
    <row r="33" spans="1:7" x14ac:dyDescent="0.25">
      <c r="B33" s="46" t="s">
        <v>24</v>
      </c>
      <c r="C33" s="7"/>
      <c r="D33" s="10"/>
      <c r="E33" s="46"/>
      <c r="F33" s="46"/>
      <c r="G33"/>
    </row>
    <row r="34" spans="1:7" ht="15.75" thickBot="1" x14ac:dyDescent="0.3">
      <c r="B34" s="46" t="s">
        <v>25</v>
      </c>
      <c r="C34" s="7"/>
      <c r="D34" s="10"/>
      <c r="E34" s="47"/>
      <c r="F34" s="47"/>
      <c r="G34"/>
    </row>
    <row r="35" spans="1:7" x14ac:dyDescent="0.25">
      <c r="B35" s="17" t="s">
        <v>15</v>
      </c>
      <c r="C35" s="78" t="s">
        <v>30</v>
      </c>
      <c r="D35" s="79" t="s">
        <v>33</v>
      </c>
      <c r="E35" s="78" t="s">
        <v>33</v>
      </c>
      <c r="F35" s="78"/>
      <c r="G35"/>
    </row>
    <row r="36" spans="1:7" x14ac:dyDescent="0.25">
      <c r="B36" s="9" t="s">
        <v>13</v>
      </c>
      <c r="C36" s="9"/>
      <c r="D36" s="12"/>
      <c r="E36" s="101" t="s">
        <v>23</v>
      </c>
      <c r="F36" s="101"/>
      <c r="G36"/>
    </row>
    <row r="37" spans="1:7" ht="15.75" thickBot="1" x14ac:dyDescent="0.3">
      <c r="B37" s="18" t="s">
        <v>14</v>
      </c>
      <c r="C37" s="18"/>
      <c r="D37" s="19"/>
      <c r="E37" s="102" t="s">
        <v>27</v>
      </c>
      <c r="F37" s="102"/>
      <c r="G37"/>
    </row>
    <row r="38" spans="1:7" ht="30" x14ac:dyDescent="0.25">
      <c r="B38" s="166" t="s">
        <v>10</v>
      </c>
      <c r="C38" s="46" t="s">
        <v>32</v>
      </c>
      <c r="D38" s="77" t="s">
        <v>29</v>
      </c>
      <c r="E38" s="45" t="s">
        <v>64</v>
      </c>
      <c r="F38" s="45" t="s">
        <v>93</v>
      </c>
      <c r="G38"/>
    </row>
    <row r="39" spans="1:7" x14ac:dyDescent="0.25">
      <c r="A39" s="99"/>
      <c r="B39" s="7" t="s">
        <v>11</v>
      </c>
      <c r="C39" s="7"/>
      <c r="D39" s="10"/>
      <c r="E39" s="46"/>
      <c r="F39" s="46"/>
      <c r="G39"/>
    </row>
    <row r="40" spans="1:7" ht="15.75" thickBot="1" x14ac:dyDescent="0.3">
      <c r="A40" s="99"/>
      <c r="B40" s="7" t="s">
        <v>12</v>
      </c>
      <c r="C40" s="7"/>
      <c r="D40" s="10"/>
      <c r="E40" s="47"/>
      <c r="F40" s="47"/>
      <c r="G40"/>
    </row>
    <row r="41" spans="1:7" x14ac:dyDescent="0.25">
      <c r="A41" s="99"/>
      <c r="B41" s="167" t="s">
        <v>50</v>
      </c>
      <c r="C41" s="74" t="s">
        <v>57</v>
      </c>
      <c r="D41" s="74" t="s">
        <v>33</v>
      </c>
      <c r="E41" s="103" t="s">
        <v>33</v>
      </c>
      <c r="F41" s="103"/>
      <c r="G41"/>
    </row>
    <row r="42" spans="1:7" ht="15.75" thickBot="1" x14ac:dyDescent="0.3">
      <c r="A42" s="99"/>
      <c r="B42" s="88"/>
      <c r="C42" s="41"/>
      <c r="D42" s="41"/>
      <c r="E42" s="41"/>
      <c r="F42" s="41"/>
      <c r="G42"/>
    </row>
    <row r="43" spans="1:7" x14ac:dyDescent="0.25">
      <c r="G43"/>
    </row>
  </sheetData>
  <sheetProtection selectLockedCells="1"/>
  <mergeCells count="1"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I70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1" max="1" width="23.28515625" style="4" customWidth="1"/>
    <col min="2" max="2" width="52.7109375" style="4" customWidth="1"/>
    <col min="3" max="3" width="17.42578125" style="4" customWidth="1"/>
    <col min="4" max="5" width="23.28515625" style="4" customWidth="1"/>
    <col min="6" max="6" width="63.85546875" style="4" customWidth="1"/>
    <col min="7" max="7" width="26.5703125" style="90" customWidth="1"/>
    <col min="8" max="35" width="26.5703125" style="4" customWidth="1"/>
    <col min="36" max="16384" width="9.140625" style="4"/>
  </cols>
  <sheetData>
    <row r="1" spans="1:35" ht="33.75" customHeight="1" x14ac:dyDescent="0.25">
      <c r="A1" s="24" t="s">
        <v>112</v>
      </c>
      <c r="B1" s="5"/>
      <c r="C1" s="5"/>
      <c r="D1" s="5"/>
      <c r="E1" s="5"/>
      <c r="F1" s="5"/>
      <c r="G1" s="2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30" customHeight="1" x14ac:dyDescent="0.25">
      <c r="A2" s="23" t="s">
        <v>44</v>
      </c>
      <c r="B2" s="183" t="s">
        <v>115</v>
      </c>
      <c r="C2" s="183"/>
      <c r="D2"/>
      <c r="E2"/>
      <c r="F2" s="5"/>
      <c r="G2" s="2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x14ac:dyDescent="0.25">
      <c r="A3" s="5"/>
      <c r="B3" s="5"/>
      <c r="C3" s="5"/>
      <c r="D3" s="6"/>
      <c r="E3" s="25"/>
      <c r="F3" s="5"/>
      <c r="G3" s="2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5.75" thickBot="1" x14ac:dyDescent="0.3">
      <c r="A4" s="5"/>
      <c r="B4" s="5"/>
      <c r="C4" s="5"/>
      <c r="D4" s="5"/>
      <c r="E4" s="5"/>
      <c r="F4" s="5"/>
      <c r="G4" s="2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33.75" customHeight="1" thickBot="1" x14ac:dyDescent="0.3">
      <c r="A5" s="188" t="s">
        <v>58</v>
      </c>
      <c r="B5" s="189"/>
      <c r="C5" s="189"/>
      <c r="D5" s="189"/>
      <c r="E5" s="189"/>
      <c r="F5" s="190"/>
      <c r="G5" s="9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5.75" thickBot="1" x14ac:dyDescent="0.3">
      <c r="A6" s="39" t="s">
        <v>38</v>
      </c>
      <c r="B6" s="75"/>
      <c r="C6" s="62" t="s">
        <v>28</v>
      </c>
      <c r="D6" s="76" t="s">
        <v>39</v>
      </c>
      <c r="E6" s="75" t="s">
        <v>111</v>
      </c>
      <c r="F6" s="62" t="s">
        <v>35</v>
      </c>
      <c r="G6" s="9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25">
      <c r="A7" s="184"/>
      <c r="B7" s="48" t="s">
        <v>38</v>
      </c>
      <c r="C7" s="40" t="s">
        <v>32</v>
      </c>
      <c r="D7" s="59"/>
      <c r="E7" s="22" t="s">
        <v>46</v>
      </c>
      <c r="F7" s="40" t="s">
        <v>60</v>
      </c>
      <c r="G7" s="9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x14ac:dyDescent="0.25">
      <c r="A8" s="185"/>
      <c r="B8" s="68" t="s">
        <v>45</v>
      </c>
      <c r="C8" s="63" t="s">
        <v>32</v>
      </c>
      <c r="D8" s="86"/>
      <c r="E8" s="13" t="s">
        <v>47</v>
      </c>
      <c r="F8" s="63"/>
      <c r="G8" s="9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5.75" thickBot="1" x14ac:dyDescent="0.3">
      <c r="A9" s="186"/>
      <c r="B9" s="44" t="s">
        <v>1</v>
      </c>
      <c r="C9" s="47" t="s">
        <v>32</v>
      </c>
      <c r="D9" s="85" t="s">
        <v>29</v>
      </c>
      <c r="E9" s="14" t="s">
        <v>31</v>
      </c>
      <c r="F9" s="47" t="s">
        <v>40</v>
      </c>
      <c r="G9" s="94"/>
      <c r="H9" s="20" t="s">
        <v>21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36" customHeight="1" thickBot="1" x14ac:dyDescent="0.3">
      <c r="A10" s="173" t="s">
        <v>41</v>
      </c>
      <c r="B10" s="42" t="s">
        <v>66</v>
      </c>
      <c r="C10" s="45" t="s">
        <v>32</v>
      </c>
      <c r="D10" s="84" t="s">
        <v>29</v>
      </c>
      <c r="E10" s="60">
        <v>100</v>
      </c>
      <c r="F10" s="45" t="s">
        <v>67</v>
      </c>
      <c r="G10" s="93"/>
      <c r="H10" s="107" t="s">
        <v>31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x14ac:dyDescent="0.25">
      <c r="A11" s="174"/>
      <c r="B11" s="43" t="s">
        <v>68</v>
      </c>
      <c r="C11" s="7"/>
      <c r="D11" s="10"/>
      <c r="E11" s="7" t="s">
        <v>23</v>
      </c>
      <c r="F11" s="46" t="s">
        <v>59</v>
      </c>
      <c r="G11" s="93"/>
      <c r="H11" s="20" t="s">
        <v>22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5.75" thickBot="1" x14ac:dyDescent="0.3">
      <c r="A12" s="174"/>
      <c r="B12" s="143" t="s">
        <v>69</v>
      </c>
      <c r="C12" s="7"/>
      <c r="D12" s="10"/>
      <c r="E12" s="7"/>
      <c r="F12" s="46" t="s">
        <v>70</v>
      </c>
      <c r="G12" s="93"/>
      <c r="H12" s="20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31.5" customHeight="1" x14ac:dyDescent="0.25">
      <c r="A13" s="187"/>
      <c r="B13" s="161" t="s">
        <v>5</v>
      </c>
      <c r="C13" s="61" t="s">
        <v>32</v>
      </c>
      <c r="D13" s="155" t="s">
        <v>29</v>
      </c>
      <c r="E13" s="16">
        <v>1</v>
      </c>
      <c r="F13" s="156" t="s">
        <v>71</v>
      </c>
      <c r="G13" s="9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30" x14ac:dyDescent="0.25">
      <c r="A14" s="187"/>
      <c r="B14" s="162" t="s">
        <v>16</v>
      </c>
      <c r="C14" s="46" t="s">
        <v>32</v>
      </c>
      <c r="D14" s="154"/>
      <c r="E14" s="65" t="s">
        <v>72</v>
      </c>
      <c r="F14" s="157" t="s">
        <v>73</v>
      </c>
      <c r="G14" s="9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x14ac:dyDescent="0.25">
      <c r="A15" s="187"/>
      <c r="B15" s="162" t="s">
        <v>74</v>
      </c>
      <c r="C15" s="46" t="s">
        <v>32</v>
      </c>
      <c r="D15" s="154" t="s">
        <v>29</v>
      </c>
      <c r="E15" s="66">
        <v>1</v>
      </c>
      <c r="F15" s="157" t="s">
        <v>48</v>
      </c>
      <c r="G15" s="9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x14ac:dyDescent="0.25">
      <c r="A16" s="187"/>
      <c r="B16" s="162" t="s">
        <v>75</v>
      </c>
      <c r="C16" s="46" t="s">
        <v>32</v>
      </c>
      <c r="D16" s="154" t="s">
        <v>29</v>
      </c>
      <c r="E16" s="66">
        <v>0</v>
      </c>
      <c r="F16" s="157" t="s">
        <v>61</v>
      </c>
      <c r="G16" s="9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5.75" thickBot="1" x14ac:dyDescent="0.3">
      <c r="A17" s="187"/>
      <c r="B17" s="163" t="s">
        <v>79</v>
      </c>
      <c r="C17" s="47" t="s">
        <v>32</v>
      </c>
      <c r="D17" s="158" t="s">
        <v>29</v>
      </c>
      <c r="E17" s="67">
        <v>0</v>
      </c>
      <c r="F17" s="159" t="s">
        <v>114</v>
      </c>
      <c r="G17" s="9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x14ac:dyDescent="0.25">
      <c r="A18" s="174"/>
      <c r="B18" s="160" t="s">
        <v>55</v>
      </c>
      <c r="C18" s="152" t="s">
        <v>30</v>
      </c>
      <c r="D18" s="153" t="s">
        <v>33</v>
      </c>
      <c r="E18" s="151">
        <f>IF(E9="net importer",(((E10+E17)*E13)*E15)-E16, (((E13)*E10)*E15)-E16)</f>
        <v>100</v>
      </c>
      <c r="F18" s="152" t="s">
        <v>33</v>
      </c>
      <c r="G18" s="16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x14ac:dyDescent="0.25">
      <c r="A19" s="174"/>
      <c r="B19" s="43" t="s">
        <v>2</v>
      </c>
      <c r="C19" s="7"/>
      <c r="D19" s="10"/>
      <c r="E19" s="7" t="str">
        <f>E11</f>
        <v>MT</v>
      </c>
      <c r="F19" s="46" t="s">
        <v>23</v>
      </c>
      <c r="G19" s="9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5.75" thickBot="1" x14ac:dyDescent="0.3">
      <c r="A20" s="175"/>
      <c r="B20" s="44" t="s">
        <v>3</v>
      </c>
      <c r="C20" s="8"/>
      <c r="D20" s="11"/>
      <c r="E20" s="8" t="s">
        <v>27</v>
      </c>
      <c r="F20" s="47" t="s">
        <v>27</v>
      </c>
      <c r="G20" s="9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30" x14ac:dyDescent="0.25">
      <c r="A21" s="173" t="s">
        <v>43</v>
      </c>
      <c r="B21" s="42" t="s">
        <v>6</v>
      </c>
      <c r="C21" s="45" t="s">
        <v>32</v>
      </c>
      <c r="D21" s="84" t="s">
        <v>29</v>
      </c>
      <c r="E21" s="73">
        <v>1</v>
      </c>
      <c r="F21" s="45" t="s">
        <v>48</v>
      </c>
      <c r="G21" s="9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30" x14ac:dyDescent="0.25">
      <c r="A22" s="174"/>
      <c r="B22" s="43" t="s">
        <v>7</v>
      </c>
      <c r="C22" s="46" t="s">
        <v>32</v>
      </c>
      <c r="D22" s="77" t="s">
        <v>29</v>
      </c>
      <c r="E22" s="3">
        <v>0</v>
      </c>
      <c r="F22" s="46" t="s">
        <v>61</v>
      </c>
      <c r="G22" s="9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27" customHeight="1" x14ac:dyDescent="0.25">
      <c r="A23" s="174"/>
      <c r="B23" s="43" t="s">
        <v>17</v>
      </c>
      <c r="C23" s="46" t="s">
        <v>32</v>
      </c>
      <c r="D23" s="77" t="s">
        <v>29</v>
      </c>
      <c r="E23" s="3">
        <v>0</v>
      </c>
      <c r="F23" s="46" t="s">
        <v>61</v>
      </c>
      <c r="G23" s="9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30" x14ac:dyDescent="0.25">
      <c r="A24" s="174"/>
      <c r="B24" s="43" t="s">
        <v>36</v>
      </c>
      <c r="C24" s="7"/>
      <c r="D24" s="10"/>
      <c r="E24" s="7" t="str">
        <f>E11</f>
        <v>MT</v>
      </c>
      <c r="F24" s="46"/>
      <c r="G24" s="9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5.75" thickBot="1" x14ac:dyDescent="0.3">
      <c r="A25" s="175"/>
      <c r="B25" s="44" t="s">
        <v>37</v>
      </c>
      <c r="C25" s="8"/>
      <c r="D25" s="11"/>
      <c r="E25" s="8" t="s">
        <v>27</v>
      </c>
      <c r="F25" s="47"/>
      <c r="G25" s="9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x14ac:dyDescent="0.25">
      <c r="A26" s="173" t="s">
        <v>42</v>
      </c>
      <c r="B26" s="69" t="s">
        <v>56</v>
      </c>
      <c r="C26" s="64" t="s">
        <v>30</v>
      </c>
      <c r="D26" s="83" t="s">
        <v>33</v>
      </c>
      <c r="E26" s="15">
        <f>IF(E9="Net Exporter",((E18*E21)-E22-E23),((E18*E21)-E22+E23))</f>
        <v>100</v>
      </c>
      <c r="F26" s="64" t="s">
        <v>33</v>
      </c>
      <c r="G26" s="96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23.25" customHeight="1" x14ac:dyDescent="0.25">
      <c r="A27" s="174"/>
      <c r="B27" s="43" t="s">
        <v>8</v>
      </c>
      <c r="C27" s="7"/>
      <c r="D27" s="10"/>
      <c r="E27" s="7" t="str">
        <f>E11</f>
        <v>MT</v>
      </c>
      <c r="F27" s="46"/>
      <c r="G27" s="9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29.25" customHeight="1" thickBot="1" x14ac:dyDescent="0.3">
      <c r="A28" s="175"/>
      <c r="B28" s="44" t="s">
        <v>9</v>
      </c>
      <c r="C28" s="8"/>
      <c r="D28" s="11"/>
      <c r="E28" s="8" t="s">
        <v>27</v>
      </c>
      <c r="F28" s="47"/>
      <c r="G28" s="9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45.75" customHeight="1" x14ac:dyDescent="0.25">
      <c r="A29" s="178" t="s">
        <v>42</v>
      </c>
      <c r="B29" s="56" t="s">
        <v>52</v>
      </c>
      <c r="C29" s="80" t="s">
        <v>32</v>
      </c>
      <c r="D29" s="80" t="s">
        <v>29</v>
      </c>
      <c r="E29" s="104">
        <v>100</v>
      </c>
      <c r="F29" s="100" t="s">
        <v>65</v>
      </c>
      <c r="G29" s="9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x14ac:dyDescent="0.25">
      <c r="A30" s="179"/>
      <c r="B30" s="57" t="s">
        <v>53</v>
      </c>
      <c r="C30" s="81"/>
      <c r="D30" s="81"/>
      <c r="E30" s="71" t="str">
        <f>E11</f>
        <v>MT</v>
      </c>
      <c r="F30" s="54"/>
      <c r="G30" s="91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x14ac:dyDescent="0.25">
      <c r="A31" s="179"/>
      <c r="B31" s="57" t="s">
        <v>54</v>
      </c>
      <c r="C31" s="81"/>
      <c r="D31" s="81"/>
      <c r="E31" s="54" t="s">
        <v>27</v>
      </c>
      <c r="F31" s="54"/>
      <c r="G31" s="9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5.75" thickBot="1" x14ac:dyDescent="0.3">
      <c r="A32" s="180"/>
      <c r="B32" s="58" t="s">
        <v>49</v>
      </c>
      <c r="C32" s="82" t="s">
        <v>30</v>
      </c>
      <c r="D32" s="82" t="s">
        <v>33</v>
      </c>
      <c r="E32" s="170">
        <f>IF(E26&lt;0,"",(E29-E26)/E26)</f>
        <v>0</v>
      </c>
      <c r="F32" s="55" t="s">
        <v>34</v>
      </c>
      <c r="G32" s="9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30" x14ac:dyDescent="0.25">
      <c r="A33" s="174" t="s">
        <v>63</v>
      </c>
      <c r="B33" s="43" t="s">
        <v>18</v>
      </c>
      <c r="C33" s="46" t="s">
        <v>32</v>
      </c>
      <c r="D33" s="77" t="s">
        <v>29</v>
      </c>
      <c r="E33" s="72">
        <v>1</v>
      </c>
      <c r="F33" s="46" t="s">
        <v>48</v>
      </c>
      <c r="G33" s="9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30" x14ac:dyDescent="0.25">
      <c r="A34" s="174"/>
      <c r="B34" s="43" t="s">
        <v>19</v>
      </c>
      <c r="C34" s="46" t="s">
        <v>32</v>
      </c>
      <c r="D34" s="77" t="s">
        <v>29</v>
      </c>
      <c r="E34" s="72">
        <v>0</v>
      </c>
      <c r="F34" s="46" t="s">
        <v>61</v>
      </c>
      <c r="G34" s="9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30" x14ac:dyDescent="0.25">
      <c r="A35" s="174"/>
      <c r="B35" s="43" t="s">
        <v>20</v>
      </c>
      <c r="C35" s="46" t="s">
        <v>32</v>
      </c>
      <c r="D35" s="77" t="s">
        <v>29</v>
      </c>
      <c r="E35" s="72">
        <v>0</v>
      </c>
      <c r="F35" s="46" t="s">
        <v>61</v>
      </c>
      <c r="G35" s="9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30" x14ac:dyDescent="0.25">
      <c r="A36" s="174"/>
      <c r="B36" s="43" t="s">
        <v>24</v>
      </c>
      <c r="C36" s="7"/>
      <c r="D36" s="10"/>
      <c r="E36" s="46" t="str">
        <f>E11</f>
        <v>MT</v>
      </c>
      <c r="F36" s="46"/>
      <c r="G36" s="9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30.75" thickBot="1" x14ac:dyDescent="0.3">
      <c r="A37" s="175"/>
      <c r="B37" s="43" t="s">
        <v>25</v>
      </c>
      <c r="C37" s="7"/>
      <c r="D37" s="10"/>
      <c r="E37" s="46" t="s">
        <v>27</v>
      </c>
      <c r="F37" s="47"/>
      <c r="G37" s="9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x14ac:dyDescent="0.25">
      <c r="A38" s="176" t="s">
        <v>62</v>
      </c>
      <c r="B38" s="70" t="s">
        <v>15</v>
      </c>
      <c r="C38" s="78" t="s">
        <v>30</v>
      </c>
      <c r="D38" s="79" t="s">
        <v>33</v>
      </c>
      <c r="E38" s="17">
        <f>((E26*E33)-E34-E35)</f>
        <v>100</v>
      </c>
      <c r="F38" s="78" t="s">
        <v>33</v>
      </c>
      <c r="G38" s="98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x14ac:dyDescent="0.25">
      <c r="A39" s="177"/>
      <c r="B39" s="49" t="s">
        <v>13</v>
      </c>
      <c r="C39" s="9"/>
      <c r="D39" s="12"/>
      <c r="E39" s="9" t="str">
        <f>E11</f>
        <v>MT</v>
      </c>
      <c r="F39" s="101" t="s">
        <v>23</v>
      </c>
      <c r="G39" s="91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5.75" thickBot="1" x14ac:dyDescent="0.3">
      <c r="A40" s="177"/>
      <c r="B40" s="50" t="s">
        <v>14</v>
      </c>
      <c r="C40" s="18"/>
      <c r="D40" s="19"/>
      <c r="E40" s="18" t="s">
        <v>27</v>
      </c>
      <c r="F40" s="102" t="s">
        <v>27</v>
      </c>
      <c r="G40" s="91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30" x14ac:dyDescent="0.25">
      <c r="A41" s="177"/>
      <c r="B41" s="43" t="s">
        <v>10</v>
      </c>
      <c r="C41" s="46" t="s">
        <v>32</v>
      </c>
      <c r="D41" s="77" t="s">
        <v>29</v>
      </c>
      <c r="E41" s="168">
        <v>100</v>
      </c>
      <c r="F41" s="45" t="s">
        <v>64</v>
      </c>
      <c r="G41" s="91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x14ac:dyDescent="0.25">
      <c r="A42" s="177"/>
      <c r="B42" s="43" t="s">
        <v>11</v>
      </c>
      <c r="C42" s="7"/>
      <c r="D42" s="10"/>
      <c r="E42" s="7" t="str">
        <f>E11</f>
        <v>MT</v>
      </c>
      <c r="F42" s="46"/>
      <c r="G42" s="9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5.75" thickBot="1" x14ac:dyDescent="0.3">
      <c r="A43" s="177"/>
      <c r="B43" s="43" t="s">
        <v>12</v>
      </c>
      <c r="C43" s="7"/>
      <c r="D43" s="10"/>
      <c r="E43" s="7" t="s">
        <v>27</v>
      </c>
      <c r="F43" s="47"/>
      <c r="G43" s="9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x14ac:dyDescent="0.25">
      <c r="A44" s="181" t="s">
        <v>62</v>
      </c>
      <c r="B44" s="56" t="s">
        <v>50</v>
      </c>
      <c r="C44" s="74" t="s">
        <v>57</v>
      </c>
      <c r="D44" s="74" t="s">
        <v>33</v>
      </c>
      <c r="E44" s="87">
        <f>IF(E38&lt;0,"",(E41/E38-1))</f>
        <v>0</v>
      </c>
      <c r="F44" s="103" t="s">
        <v>33</v>
      </c>
      <c r="G44" s="97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5.75" thickBot="1" x14ac:dyDescent="0.3">
      <c r="A45" s="182"/>
      <c r="B45" s="50"/>
      <c r="C45" s="41"/>
      <c r="D45" s="41"/>
      <c r="E45" s="88"/>
      <c r="F45" s="41"/>
      <c r="G45" s="97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x14ac:dyDescent="0.25">
      <c r="A46" s="6"/>
      <c r="B46" s="6"/>
      <c r="C46" s="6"/>
      <c r="D46" s="6"/>
      <c r="E46" s="6"/>
      <c r="F46" s="6"/>
      <c r="G46" s="89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x14ac:dyDescent="0.25">
      <c r="A47" s="5"/>
      <c r="B47" s="5"/>
      <c r="C47" s="5"/>
      <c r="D47" s="5"/>
      <c r="E47" s="5"/>
      <c r="F47" s="5"/>
      <c r="G47" s="8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x14ac:dyDescent="0.25">
      <c r="A48" s="5"/>
      <c r="B48" s="5"/>
      <c r="C48" s="5"/>
      <c r="D48" s="5"/>
      <c r="E48" s="5"/>
      <c r="F48" s="5"/>
      <c r="G48" s="8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x14ac:dyDescent="0.25">
      <c r="A49" s="5"/>
      <c r="B49" s="5"/>
      <c r="C49" s="5"/>
      <c r="D49" s="5"/>
      <c r="E49" s="5"/>
      <c r="F49" s="5"/>
      <c r="G49" s="8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x14ac:dyDescent="0.25">
      <c r="A50" s="5"/>
      <c r="B50" s="5"/>
      <c r="C50" s="5"/>
      <c r="D50" s="5"/>
      <c r="E50" s="5"/>
      <c r="F50" s="5"/>
      <c r="G50" s="8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x14ac:dyDescent="0.25">
      <c r="A51" s="5"/>
      <c r="B51" s="5"/>
      <c r="C51" s="5"/>
      <c r="D51" s="5"/>
      <c r="E51" s="5"/>
      <c r="F51" s="5"/>
      <c r="G51" s="8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x14ac:dyDescent="0.25">
      <c r="A52" s="5"/>
      <c r="B52" s="5"/>
      <c r="C52" s="5"/>
      <c r="D52" s="5"/>
      <c r="E52" s="5"/>
      <c r="F52" s="5"/>
      <c r="G52" s="89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x14ac:dyDescent="0.25">
      <c r="A53" s="5"/>
      <c r="B53" s="5"/>
      <c r="C53" s="5"/>
      <c r="D53" s="5"/>
      <c r="E53" s="5"/>
      <c r="F53" s="5"/>
      <c r="G53" s="8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x14ac:dyDescent="0.25">
      <c r="A54" s="5"/>
      <c r="B54" s="5"/>
      <c r="C54" s="5"/>
      <c r="D54" s="5"/>
      <c r="E54" s="5"/>
      <c r="F54" s="5"/>
      <c r="G54" s="89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x14ac:dyDescent="0.25">
      <c r="A55" s="5"/>
      <c r="B55" s="5"/>
      <c r="C55" s="5"/>
      <c r="D55" s="5"/>
      <c r="E55" s="5"/>
      <c r="F55" s="5"/>
      <c r="G55" s="89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x14ac:dyDescent="0.25">
      <c r="A56" s="5"/>
      <c r="B56" s="5"/>
      <c r="C56" s="5"/>
      <c r="D56" s="5"/>
      <c r="E56" s="5"/>
      <c r="F56" s="5"/>
      <c r="G56" s="89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customFormat="1" x14ac:dyDescent="0.25">
      <c r="G57" s="2"/>
    </row>
    <row r="58" spans="1:35" customFormat="1" x14ac:dyDescent="0.25">
      <c r="G58" s="2"/>
    </row>
    <row r="59" spans="1:35" customFormat="1" x14ac:dyDescent="0.25">
      <c r="G59" s="2"/>
    </row>
    <row r="60" spans="1:35" customFormat="1" x14ac:dyDescent="0.25">
      <c r="G60" s="2"/>
    </row>
    <row r="61" spans="1:35" customFormat="1" x14ac:dyDescent="0.25">
      <c r="G61" s="2"/>
    </row>
    <row r="62" spans="1:35" customFormat="1" x14ac:dyDescent="0.25">
      <c r="G62" s="2"/>
    </row>
    <row r="63" spans="1:35" customFormat="1" x14ac:dyDescent="0.25">
      <c r="G63" s="2"/>
    </row>
    <row r="64" spans="1:35" customFormat="1" x14ac:dyDescent="0.25">
      <c r="G64" s="2"/>
    </row>
    <row r="65" spans="7:7" customFormat="1" x14ac:dyDescent="0.25">
      <c r="G65" s="2"/>
    </row>
    <row r="66" spans="7:7" customFormat="1" x14ac:dyDescent="0.25">
      <c r="G66" s="2"/>
    </row>
    <row r="67" spans="7:7" customFormat="1" x14ac:dyDescent="0.25">
      <c r="G67" s="2"/>
    </row>
    <row r="68" spans="7:7" customFormat="1" x14ac:dyDescent="0.25">
      <c r="G68" s="2"/>
    </row>
    <row r="69" spans="7:7" customFormat="1" x14ac:dyDescent="0.25">
      <c r="G69" s="2"/>
    </row>
    <row r="70" spans="7:7" customFormat="1" x14ac:dyDescent="0.25">
      <c r="G70" s="2"/>
    </row>
  </sheetData>
  <sheetProtection selectLockedCells="1"/>
  <mergeCells count="10">
    <mergeCell ref="B2:C2"/>
    <mergeCell ref="A7:A9"/>
    <mergeCell ref="A10:A20"/>
    <mergeCell ref="A21:A25"/>
    <mergeCell ref="A5:F5"/>
    <mergeCell ref="A26:A28"/>
    <mergeCell ref="A33:A37"/>
    <mergeCell ref="A38:A43"/>
    <mergeCell ref="A29:A32"/>
    <mergeCell ref="A44:A45"/>
  </mergeCells>
  <dataValidations count="1">
    <dataValidation type="list" allowBlank="1" showInputMessage="1" showErrorMessage="1" sqref="E9" xr:uid="{00000000-0002-0000-0100-000001000000}">
      <formula1>$H$9:$H$11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C19"/>
  <sheetViews>
    <sheetView zoomScale="80" zoomScaleNormal="80" workbookViewId="0">
      <pane xSplit="3" ySplit="1" topLeftCell="AB2" activePane="bottomRight" state="frozen"/>
      <selection pane="topRight" activeCell="D1" sqref="D1"/>
      <selection pane="bottomLeft" activeCell="A2" sqref="A2"/>
      <selection pane="bottomRight"/>
    </sheetView>
  </sheetViews>
  <sheetFormatPr defaultColWidth="9.28515625" defaultRowHeight="15" x14ac:dyDescent="0.25"/>
  <cols>
    <col min="1" max="1" width="17.28515625" style="34" customWidth="1"/>
    <col min="2" max="2" width="26.28515625" style="34" customWidth="1"/>
    <col min="3" max="3" width="12.7109375" style="34" customWidth="1"/>
    <col min="4" max="4" width="17.42578125" style="34" customWidth="1"/>
    <col min="5" max="5" width="12.7109375" style="38" customWidth="1"/>
    <col min="6" max="8" width="12.7109375" style="34" customWidth="1"/>
    <col min="9" max="9" width="28.140625" style="34" customWidth="1"/>
    <col min="10" max="12" width="12.7109375" style="34" customWidth="1"/>
    <col min="13" max="13" width="15.42578125" style="34" customWidth="1"/>
    <col min="14" max="14" width="17.42578125" style="34" customWidth="1"/>
    <col min="15" max="15" width="23.85546875" style="34" customWidth="1"/>
    <col min="16" max="18" width="12.7109375" style="34" customWidth="1"/>
    <col min="19" max="19" width="16.140625" style="34" customWidth="1"/>
    <col min="20" max="20" width="22.5703125" style="34" customWidth="1"/>
    <col min="21" max="21" width="15" style="34" customWidth="1"/>
    <col min="22" max="22" width="16" style="34" customWidth="1"/>
    <col min="23" max="23" width="21.5703125" style="34" customWidth="1"/>
    <col min="24" max="24" width="14.140625" style="37" customWidth="1"/>
    <col min="25" max="25" width="15.140625" style="37" customWidth="1"/>
    <col min="26" max="26" width="23.140625" style="37" customWidth="1"/>
    <col min="27" max="27" width="12.7109375" style="37" customWidth="1"/>
    <col min="28" max="29" width="12.7109375" style="34" customWidth="1"/>
    <col min="30" max="30" width="12.7109375" style="38" customWidth="1"/>
    <col min="31" max="31" width="16.42578125" style="34" customWidth="1"/>
    <col min="32" max="32" width="23.7109375" style="34" customWidth="1"/>
    <col min="33" max="33" width="12.7109375" style="34" customWidth="1"/>
    <col min="34" max="34" width="17.42578125" style="34" customWidth="1"/>
    <col min="35" max="35" width="23.140625" style="34" customWidth="1"/>
    <col min="36" max="36" width="12.7109375" style="38" customWidth="1"/>
    <col min="37" max="37" width="17.7109375" style="34" customWidth="1"/>
    <col min="38" max="38" width="22.85546875" style="34" customWidth="1"/>
    <col min="39" max="39" width="12.7109375" style="34" customWidth="1"/>
    <col min="40" max="40" width="12.7109375" customWidth="1"/>
    <col min="41" max="41" width="19.140625" customWidth="1"/>
    <col min="42" max="44" width="12.7109375" customWidth="1"/>
    <col min="45" max="45" width="12.7109375" style="34" customWidth="1"/>
    <col min="46" max="16384" width="9.28515625" style="34"/>
  </cols>
  <sheetData>
    <row r="1" spans="1:55" ht="105" x14ac:dyDescent="0.25">
      <c r="A1" s="128" t="s">
        <v>26</v>
      </c>
      <c r="B1" s="128" t="s">
        <v>77</v>
      </c>
      <c r="C1" s="129" t="s">
        <v>0</v>
      </c>
      <c r="D1" s="130" t="s">
        <v>1</v>
      </c>
      <c r="E1" s="131" t="s">
        <v>66</v>
      </c>
      <c r="F1" s="131" t="s">
        <v>68</v>
      </c>
      <c r="G1" s="131" t="s">
        <v>69</v>
      </c>
      <c r="H1" s="132" t="s">
        <v>5</v>
      </c>
      <c r="I1" s="133" t="s">
        <v>16</v>
      </c>
      <c r="J1" s="134" t="s">
        <v>74</v>
      </c>
      <c r="K1" s="134" t="s">
        <v>75</v>
      </c>
      <c r="L1" s="134" t="s">
        <v>79</v>
      </c>
      <c r="M1" s="135" t="s">
        <v>4</v>
      </c>
      <c r="N1" s="134" t="s">
        <v>2</v>
      </c>
      <c r="O1" s="134" t="s">
        <v>3</v>
      </c>
      <c r="P1" s="136" t="s">
        <v>6</v>
      </c>
      <c r="Q1" s="136" t="s">
        <v>7</v>
      </c>
      <c r="R1" s="136" t="s">
        <v>17</v>
      </c>
      <c r="S1" s="136" t="s">
        <v>36</v>
      </c>
      <c r="T1" s="136" t="s">
        <v>37</v>
      </c>
      <c r="U1" s="137" t="s">
        <v>51</v>
      </c>
      <c r="V1" s="138" t="s">
        <v>8</v>
      </c>
      <c r="W1" s="138" t="s">
        <v>9</v>
      </c>
      <c r="X1" s="139" t="s">
        <v>52</v>
      </c>
      <c r="Y1" s="139" t="s">
        <v>53</v>
      </c>
      <c r="Z1" s="139" t="s">
        <v>54</v>
      </c>
      <c r="AA1" s="140" t="s">
        <v>49</v>
      </c>
      <c r="AB1" s="141" t="s">
        <v>18</v>
      </c>
      <c r="AC1" s="141" t="s">
        <v>19</v>
      </c>
      <c r="AD1" s="141" t="s">
        <v>20</v>
      </c>
      <c r="AE1" s="141" t="s">
        <v>24</v>
      </c>
      <c r="AF1" s="141" t="s">
        <v>25</v>
      </c>
      <c r="AG1" s="144" t="s">
        <v>15</v>
      </c>
      <c r="AH1" s="145" t="s">
        <v>13</v>
      </c>
      <c r="AI1" s="145" t="s">
        <v>14</v>
      </c>
      <c r="AJ1" s="142" t="s">
        <v>10</v>
      </c>
      <c r="AK1" s="142" t="s">
        <v>11</v>
      </c>
      <c r="AL1" s="142" t="s">
        <v>12</v>
      </c>
      <c r="AM1" s="106" t="s">
        <v>50</v>
      </c>
    </row>
    <row r="2" spans="1:55" s="36" customFormat="1" x14ac:dyDescent="0.25">
      <c r="A2" s="109" t="s">
        <v>76</v>
      </c>
      <c r="B2" s="26" t="s">
        <v>99</v>
      </c>
      <c r="C2" s="27" t="s">
        <v>103</v>
      </c>
      <c r="D2" s="28" t="s">
        <v>102</v>
      </c>
      <c r="E2" s="110">
        <v>358.83333333333331</v>
      </c>
      <c r="F2" s="52" t="s">
        <v>81</v>
      </c>
      <c r="G2" s="111" t="s">
        <v>78</v>
      </c>
      <c r="H2" s="114">
        <v>118.24143750000025</v>
      </c>
      <c r="I2" s="113" t="s">
        <v>100</v>
      </c>
      <c r="J2" s="112">
        <v>1</v>
      </c>
      <c r="K2" s="29">
        <v>0</v>
      </c>
      <c r="L2" s="29">
        <v>32</v>
      </c>
      <c r="M2" s="35">
        <f>(((E2+L2)*H2)*J2)-K2</f>
        <v>46212.695156250091</v>
      </c>
      <c r="N2" s="29" t="s">
        <v>81</v>
      </c>
      <c r="O2" s="29" t="s">
        <v>101</v>
      </c>
      <c r="P2" s="30">
        <v>1</v>
      </c>
      <c r="Q2" s="127">
        <v>0</v>
      </c>
      <c r="R2" s="127">
        <v>0</v>
      </c>
      <c r="S2" s="127" t="s">
        <v>81</v>
      </c>
      <c r="T2" s="127" t="s">
        <v>101</v>
      </c>
      <c r="U2" s="126">
        <f t="shared" ref="U2:U9" si="0">IF(D2="Net Exporter",((M2*P2)-Q2-R2),((M2*P2)-Q2+R2))</f>
        <v>46212.695156250091</v>
      </c>
      <c r="V2" s="125" t="s">
        <v>81</v>
      </c>
      <c r="W2" s="31" t="s">
        <v>101</v>
      </c>
      <c r="X2" s="123"/>
      <c r="Y2" s="121" t="s">
        <v>81</v>
      </c>
      <c r="Z2" s="121" t="s">
        <v>101</v>
      </c>
      <c r="AA2" s="120"/>
      <c r="AB2" s="119">
        <v>1</v>
      </c>
      <c r="AC2" s="117">
        <v>0</v>
      </c>
      <c r="AD2" s="118" t="s">
        <v>80</v>
      </c>
      <c r="AE2" s="118" t="s">
        <v>81</v>
      </c>
      <c r="AF2" s="117" t="s">
        <v>101</v>
      </c>
      <c r="AG2" s="146"/>
      <c r="AH2" s="147" t="s">
        <v>81</v>
      </c>
      <c r="AI2" s="147" t="s">
        <v>101</v>
      </c>
      <c r="AJ2" s="51"/>
      <c r="AK2" s="116" t="s">
        <v>81</v>
      </c>
      <c r="AL2" s="116" t="s">
        <v>101</v>
      </c>
      <c r="AM2" s="115"/>
      <c r="AN2" s="1"/>
      <c r="AO2" s="1"/>
      <c r="AP2" s="1"/>
      <c r="AQ2" s="1"/>
      <c r="AR2" s="1"/>
    </row>
    <row r="3" spans="1:55" s="36" customFormat="1" x14ac:dyDescent="0.25">
      <c r="A3" s="109" t="s">
        <v>76</v>
      </c>
      <c r="B3" s="26" t="s">
        <v>99</v>
      </c>
      <c r="C3" s="27" t="s">
        <v>104</v>
      </c>
      <c r="D3" s="28" t="s">
        <v>102</v>
      </c>
      <c r="E3" s="110">
        <v>434.41666666666669</v>
      </c>
      <c r="F3" s="52" t="s">
        <v>81</v>
      </c>
      <c r="G3" s="111" t="s">
        <v>78</v>
      </c>
      <c r="H3" s="114">
        <v>127.06129166666651</v>
      </c>
      <c r="I3" s="113" t="s">
        <v>100</v>
      </c>
      <c r="J3" s="112">
        <v>1</v>
      </c>
      <c r="K3" s="29">
        <v>0</v>
      </c>
      <c r="L3" s="29">
        <v>32</v>
      </c>
      <c r="M3" s="35">
        <f>(((E3+L3)*H3)*J3)-K3</f>
        <v>59263.504121527701</v>
      </c>
      <c r="N3" s="29" t="s">
        <v>81</v>
      </c>
      <c r="O3" s="29" t="s">
        <v>101</v>
      </c>
      <c r="P3" s="30">
        <v>1</v>
      </c>
      <c r="Q3" s="127">
        <v>0</v>
      </c>
      <c r="R3" s="127">
        <v>0</v>
      </c>
      <c r="S3" s="127" t="s">
        <v>81</v>
      </c>
      <c r="T3" s="127" t="s">
        <v>101</v>
      </c>
      <c r="U3" s="126">
        <f t="shared" si="0"/>
        <v>59263.504121527701</v>
      </c>
      <c r="V3" s="125" t="s">
        <v>81</v>
      </c>
      <c r="W3" s="31" t="s">
        <v>101</v>
      </c>
      <c r="X3" s="124"/>
      <c r="Y3" s="121" t="s">
        <v>81</v>
      </c>
      <c r="Z3" s="121" t="s">
        <v>101</v>
      </c>
      <c r="AA3" s="120"/>
      <c r="AB3" s="119">
        <v>1</v>
      </c>
      <c r="AC3" s="117">
        <v>0</v>
      </c>
      <c r="AD3" s="118" t="s">
        <v>80</v>
      </c>
      <c r="AE3" s="118" t="s">
        <v>81</v>
      </c>
      <c r="AF3" s="117" t="s">
        <v>101</v>
      </c>
      <c r="AG3" s="146"/>
      <c r="AH3" s="147" t="s">
        <v>81</v>
      </c>
      <c r="AI3" s="147" t="s">
        <v>101</v>
      </c>
      <c r="AJ3" s="108"/>
      <c r="AK3" s="116" t="s">
        <v>81</v>
      </c>
      <c r="AL3" s="116" t="s">
        <v>101</v>
      </c>
      <c r="AM3" s="115"/>
      <c r="AN3" s="1"/>
      <c r="AO3" s="1"/>
      <c r="AP3" s="1"/>
      <c r="AQ3" s="1"/>
      <c r="AR3" s="1"/>
    </row>
    <row r="4" spans="1:55" s="36" customFormat="1" x14ac:dyDescent="0.25">
      <c r="A4" s="109" t="s">
        <v>76</v>
      </c>
      <c r="B4" s="26" t="s">
        <v>99</v>
      </c>
      <c r="C4" s="27" t="s">
        <v>105</v>
      </c>
      <c r="D4" s="28" t="s">
        <v>102</v>
      </c>
      <c r="E4" s="110">
        <v>488.91666666666669</v>
      </c>
      <c r="F4" s="52" t="s">
        <v>81</v>
      </c>
      <c r="G4" s="111" t="s">
        <v>78</v>
      </c>
      <c r="H4" s="114">
        <v>131.97158333333326</v>
      </c>
      <c r="I4" s="113" t="s">
        <v>100</v>
      </c>
      <c r="J4" s="112">
        <v>1</v>
      </c>
      <c r="K4" s="29">
        <v>0</v>
      </c>
      <c r="L4" s="29">
        <v>32</v>
      </c>
      <c r="M4" s="35">
        <f>(((E4+L4)*H4)*J4)-K4</f>
        <v>68746.197284722191</v>
      </c>
      <c r="N4" s="29" t="s">
        <v>81</v>
      </c>
      <c r="O4" s="29" t="s">
        <v>101</v>
      </c>
      <c r="P4" s="30">
        <v>1</v>
      </c>
      <c r="Q4" s="127">
        <v>0</v>
      </c>
      <c r="R4" s="127">
        <v>0</v>
      </c>
      <c r="S4" s="127" t="s">
        <v>81</v>
      </c>
      <c r="T4" s="127" t="s">
        <v>101</v>
      </c>
      <c r="U4" s="126">
        <f t="shared" si="0"/>
        <v>68746.197284722191</v>
      </c>
      <c r="V4" s="125" t="s">
        <v>81</v>
      </c>
      <c r="W4" s="31" t="s">
        <v>101</v>
      </c>
      <c r="X4" s="124"/>
      <c r="Y4" s="122" t="s">
        <v>81</v>
      </c>
      <c r="Z4" s="121" t="s">
        <v>101</v>
      </c>
      <c r="AA4" s="120"/>
      <c r="AB4" s="119">
        <v>1</v>
      </c>
      <c r="AC4" s="117">
        <v>0</v>
      </c>
      <c r="AD4" s="118" t="s">
        <v>80</v>
      </c>
      <c r="AE4" s="118" t="s">
        <v>81</v>
      </c>
      <c r="AF4" s="117" t="s">
        <v>101</v>
      </c>
      <c r="AG4" s="146"/>
      <c r="AH4" s="147" t="s">
        <v>81</v>
      </c>
      <c r="AI4" s="147" t="s">
        <v>101</v>
      </c>
      <c r="AJ4" s="108"/>
      <c r="AK4" s="116" t="s">
        <v>81</v>
      </c>
      <c r="AL4" s="116" t="s">
        <v>101</v>
      </c>
      <c r="AM4" s="115"/>
      <c r="AN4" s="1"/>
      <c r="AO4" s="1"/>
      <c r="AP4" s="1"/>
      <c r="AQ4" s="1"/>
      <c r="AR4" s="1"/>
    </row>
    <row r="5" spans="1:55" s="36" customFormat="1" x14ac:dyDescent="0.25">
      <c r="A5" s="109" t="s">
        <v>76</v>
      </c>
      <c r="B5" s="26" t="s">
        <v>99</v>
      </c>
      <c r="C5" s="27" t="s">
        <v>106</v>
      </c>
      <c r="D5" s="28" t="s">
        <v>102</v>
      </c>
      <c r="E5" s="110">
        <v>419.75</v>
      </c>
      <c r="F5" s="52" t="s">
        <v>81</v>
      </c>
      <c r="G5" s="111" t="s">
        <v>78</v>
      </c>
      <c r="H5" s="114">
        <v>131.67774999999975</v>
      </c>
      <c r="I5" s="113" t="s">
        <v>100</v>
      </c>
      <c r="J5" s="112">
        <v>1</v>
      </c>
      <c r="K5" s="29">
        <v>0</v>
      </c>
      <c r="L5" s="29">
        <v>32</v>
      </c>
      <c r="M5" s="35">
        <f t="shared" ref="M5:M8" si="1">(((E5+L5)*H5)*J5)-K5</f>
        <v>59485.423562499884</v>
      </c>
      <c r="N5" s="29" t="s">
        <v>81</v>
      </c>
      <c r="O5" s="29" t="s">
        <v>101</v>
      </c>
      <c r="P5" s="30">
        <v>1</v>
      </c>
      <c r="Q5" s="127">
        <v>0</v>
      </c>
      <c r="R5" s="127">
        <v>0</v>
      </c>
      <c r="S5" s="127" t="s">
        <v>81</v>
      </c>
      <c r="T5" s="127" t="s">
        <v>101</v>
      </c>
      <c r="U5" s="126">
        <f t="shared" si="0"/>
        <v>59485.423562499884</v>
      </c>
      <c r="V5" s="125" t="s">
        <v>81</v>
      </c>
      <c r="W5" s="31" t="s">
        <v>101</v>
      </c>
      <c r="X5" s="124"/>
      <c r="Y5" s="121" t="s">
        <v>81</v>
      </c>
      <c r="Z5" s="121" t="s">
        <v>101</v>
      </c>
      <c r="AA5" s="120"/>
      <c r="AB5" s="119">
        <v>1</v>
      </c>
      <c r="AC5" s="117">
        <v>0</v>
      </c>
      <c r="AD5" s="118" t="s">
        <v>80</v>
      </c>
      <c r="AE5" s="117" t="s">
        <v>81</v>
      </c>
      <c r="AF5" s="117" t="s">
        <v>101</v>
      </c>
      <c r="AG5" s="146"/>
      <c r="AH5" s="147" t="s">
        <v>81</v>
      </c>
      <c r="AI5" s="147" t="s">
        <v>101</v>
      </c>
      <c r="AJ5" s="108"/>
      <c r="AK5" s="116" t="s">
        <v>81</v>
      </c>
      <c r="AL5" s="116" t="s">
        <v>101</v>
      </c>
      <c r="AM5" s="115"/>
      <c r="AN5" s="1"/>
      <c r="AO5" s="1"/>
      <c r="AP5" s="1"/>
      <c r="AQ5" s="1"/>
      <c r="AR5" s="1"/>
    </row>
    <row r="6" spans="1:55" s="36" customFormat="1" x14ac:dyDescent="0.25">
      <c r="A6" s="109" t="s">
        <v>76</v>
      </c>
      <c r="B6" s="26" t="s">
        <v>99</v>
      </c>
      <c r="C6" s="27" t="s">
        <v>107</v>
      </c>
      <c r="D6" s="28" t="s">
        <v>102</v>
      </c>
      <c r="E6" s="110">
        <v>451.52083333333331</v>
      </c>
      <c r="F6" s="52" t="s">
        <v>81</v>
      </c>
      <c r="G6" s="111" t="s">
        <v>78</v>
      </c>
      <c r="H6" s="114">
        <v>129.30733333333353</v>
      </c>
      <c r="I6" s="113" t="s">
        <v>100</v>
      </c>
      <c r="J6" s="112">
        <v>1</v>
      </c>
      <c r="K6" s="29">
        <v>0</v>
      </c>
      <c r="L6" s="29">
        <v>32</v>
      </c>
      <c r="M6" s="35">
        <f t="shared" si="1"/>
        <v>62522.78956944454</v>
      </c>
      <c r="N6" s="29" t="s">
        <v>81</v>
      </c>
      <c r="O6" s="29" t="s">
        <v>101</v>
      </c>
      <c r="P6" s="30">
        <v>1</v>
      </c>
      <c r="Q6" s="127">
        <v>0</v>
      </c>
      <c r="R6" s="127">
        <v>0</v>
      </c>
      <c r="S6" s="127" t="s">
        <v>81</v>
      </c>
      <c r="T6" s="127" t="s">
        <v>101</v>
      </c>
      <c r="U6" s="126">
        <f t="shared" si="0"/>
        <v>62522.78956944454</v>
      </c>
      <c r="V6" s="125" t="s">
        <v>81</v>
      </c>
      <c r="W6" s="31" t="s">
        <v>101</v>
      </c>
      <c r="X6" s="124"/>
      <c r="Y6" s="121" t="s">
        <v>81</v>
      </c>
      <c r="Z6" s="121" t="s">
        <v>101</v>
      </c>
      <c r="AA6" s="120"/>
      <c r="AB6" s="119">
        <v>1</v>
      </c>
      <c r="AC6" s="117">
        <v>0</v>
      </c>
      <c r="AD6" s="118" t="s">
        <v>80</v>
      </c>
      <c r="AE6" s="117" t="s">
        <v>81</v>
      </c>
      <c r="AF6" s="117" t="s">
        <v>101</v>
      </c>
      <c r="AG6" s="146"/>
      <c r="AH6" s="147" t="s">
        <v>81</v>
      </c>
      <c r="AI6" s="147" t="s">
        <v>101</v>
      </c>
      <c r="AJ6" s="108"/>
      <c r="AK6" s="116" t="s">
        <v>81</v>
      </c>
      <c r="AL6" s="116" t="s">
        <v>101</v>
      </c>
      <c r="AM6" s="115"/>
      <c r="AN6" s="1"/>
      <c r="AO6" s="1"/>
      <c r="AP6" s="1"/>
      <c r="AQ6" s="1"/>
      <c r="AR6" s="1"/>
    </row>
    <row r="7" spans="1:55" s="36" customFormat="1" x14ac:dyDescent="0.25">
      <c r="A7" s="109" t="s">
        <v>76</v>
      </c>
      <c r="B7" s="26" t="s">
        <v>99</v>
      </c>
      <c r="C7" s="27" t="s">
        <v>82</v>
      </c>
      <c r="D7" s="28" t="s">
        <v>102</v>
      </c>
      <c r="E7" s="110">
        <v>684.75</v>
      </c>
      <c r="F7" s="52" t="s">
        <v>81</v>
      </c>
      <c r="G7" s="111" t="s">
        <v>78</v>
      </c>
      <c r="H7" s="114">
        <v>126.51904166666699</v>
      </c>
      <c r="I7" s="113" t="s">
        <v>100</v>
      </c>
      <c r="J7" s="112">
        <v>1</v>
      </c>
      <c r="K7" s="29">
        <v>0</v>
      </c>
      <c r="L7" s="29">
        <v>32</v>
      </c>
      <c r="M7" s="35">
        <f t="shared" si="1"/>
        <v>90682.523114583571</v>
      </c>
      <c r="N7" s="29" t="s">
        <v>81</v>
      </c>
      <c r="O7" s="29" t="s">
        <v>101</v>
      </c>
      <c r="P7" s="30">
        <v>1</v>
      </c>
      <c r="Q7" s="127">
        <v>0</v>
      </c>
      <c r="R7" s="127">
        <v>0</v>
      </c>
      <c r="S7" s="127" t="s">
        <v>81</v>
      </c>
      <c r="T7" s="127" t="s">
        <v>101</v>
      </c>
      <c r="U7" s="126">
        <f t="shared" si="0"/>
        <v>90682.523114583571</v>
      </c>
      <c r="V7" s="125" t="s">
        <v>81</v>
      </c>
      <c r="W7" s="31" t="s">
        <v>101</v>
      </c>
      <c r="X7" s="124"/>
      <c r="Y7" s="121" t="s">
        <v>81</v>
      </c>
      <c r="Z7" s="121" t="s">
        <v>101</v>
      </c>
      <c r="AA7" s="120"/>
      <c r="AB7" s="119">
        <v>1</v>
      </c>
      <c r="AC7" s="117">
        <v>0</v>
      </c>
      <c r="AD7" s="118" t="s">
        <v>80</v>
      </c>
      <c r="AE7" s="117" t="s">
        <v>81</v>
      </c>
      <c r="AF7" s="117" t="s">
        <v>101</v>
      </c>
      <c r="AG7" s="146"/>
      <c r="AH7" s="147" t="s">
        <v>81</v>
      </c>
      <c r="AI7" s="147" t="s">
        <v>101</v>
      </c>
      <c r="AJ7" s="108"/>
      <c r="AK7" s="116" t="s">
        <v>81</v>
      </c>
      <c r="AL7" s="116" t="s">
        <v>101</v>
      </c>
      <c r="AM7" s="115"/>
      <c r="AN7" s="1"/>
      <c r="AO7" s="1"/>
      <c r="AP7" s="1"/>
      <c r="AQ7" s="1"/>
      <c r="AR7" s="1"/>
    </row>
    <row r="8" spans="1:55" s="36" customFormat="1" x14ac:dyDescent="0.25">
      <c r="A8" s="109" t="s">
        <v>76</v>
      </c>
      <c r="B8" s="26" t="s">
        <v>99</v>
      </c>
      <c r="C8" s="27" t="s">
        <v>83</v>
      </c>
      <c r="D8" s="28" t="s">
        <v>102</v>
      </c>
      <c r="E8" s="110">
        <v>1052.4583333333333</v>
      </c>
      <c r="F8" s="52" t="s">
        <v>81</v>
      </c>
      <c r="G8" s="111" t="s">
        <v>78</v>
      </c>
      <c r="H8" s="114">
        <v>120.3616041666665</v>
      </c>
      <c r="I8" s="113" t="s">
        <v>100</v>
      </c>
      <c r="J8" s="112">
        <v>1</v>
      </c>
      <c r="K8" s="29">
        <v>0</v>
      </c>
      <c r="L8" s="29">
        <v>32</v>
      </c>
      <c r="M8" s="35">
        <f t="shared" si="1"/>
        <v>130527.14465190953</v>
      </c>
      <c r="N8" s="29" t="s">
        <v>81</v>
      </c>
      <c r="O8" s="29" t="s">
        <v>101</v>
      </c>
      <c r="P8" s="30">
        <v>1</v>
      </c>
      <c r="Q8" s="127">
        <v>0</v>
      </c>
      <c r="R8" s="127">
        <v>0</v>
      </c>
      <c r="S8" s="127" t="s">
        <v>81</v>
      </c>
      <c r="T8" s="127" t="s">
        <v>101</v>
      </c>
      <c r="U8" s="126">
        <f t="shared" si="0"/>
        <v>130527.14465190953</v>
      </c>
      <c r="V8" s="125" t="s">
        <v>81</v>
      </c>
      <c r="W8" s="31" t="s">
        <v>101</v>
      </c>
      <c r="X8" s="124"/>
      <c r="Y8" s="122" t="s">
        <v>81</v>
      </c>
      <c r="Z8" s="121" t="s">
        <v>101</v>
      </c>
      <c r="AA8" s="120"/>
      <c r="AB8" s="119">
        <v>1</v>
      </c>
      <c r="AC8" s="117">
        <v>0</v>
      </c>
      <c r="AD8" s="118" t="s">
        <v>80</v>
      </c>
      <c r="AE8" s="117" t="s">
        <v>81</v>
      </c>
      <c r="AF8" s="117" t="s">
        <v>101</v>
      </c>
      <c r="AG8" s="146"/>
      <c r="AH8" s="147" t="s">
        <v>81</v>
      </c>
      <c r="AI8" s="147" t="s">
        <v>101</v>
      </c>
      <c r="AJ8" s="51"/>
      <c r="AK8" s="116" t="s">
        <v>81</v>
      </c>
      <c r="AL8" s="116" t="s">
        <v>101</v>
      </c>
      <c r="AM8" s="115"/>
      <c r="AN8" s="1"/>
      <c r="AO8" s="1"/>
      <c r="AP8" s="1"/>
      <c r="AQ8" s="1"/>
      <c r="AR8" s="1"/>
    </row>
    <row r="9" spans="1:55" s="36" customFormat="1" x14ac:dyDescent="0.25">
      <c r="A9" s="109" t="s">
        <v>76</v>
      </c>
      <c r="B9" s="26" t="s">
        <v>99</v>
      </c>
      <c r="C9" s="27" t="s">
        <v>84</v>
      </c>
      <c r="D9" s="28" t="s">
        <v>102</v>
      </c>
      <c r="E9" s="110">
        <v>627.75</v>
      </c>
      <c r="F9" s="52" t="s">
        <v>81</v>
      </c>
      <c r="G9" s="111" t="s">
        <v>78</v>
      </c>
      <c r="H9" s="114">
        <v>141.31283333333323</v>
      </c>
      <c r="I9" s="113" t="s">
        <v>100</v>
      </c>
      <c r="J9" s="112">
        <v>1</v>
      </c>
      <c r="K9" s="29">
        <v>0</v>
      </c>
      <c r="L9" s="29">
        <v>32</v>
      </c>
      <c r="M9" s="35">
        <f>(((E9+L9)*H9)*J9)-K9</f>
        <v>93231.141791666596</v>
      </c>
      <c r="N9" s="29" t="s">
        <v>81</v>
      </c>
      <c r="O9" s="29" t="s">
        <v>101</v>
      </c>
      <c r="P9" s="30">
        <v>1</v>
      </c>
      <c r="Q9" s="127">
        <v>0</v>
      </c>
      <c r="R9" s="127">
        <v>0</v>
      </c>
      <c r="S9" s="127" t="s">
        <v>81</v>
      </c>
      <c r="T9" s="127" t="s">
        <v>101</v>
      </c>
      <c r="U9" s="126">
        <f t="shared" si="0"/>
        <v>93231.141791666596</v>
      </c>
      <c r="V9" s="125" t="s">
        <v>81</v>
      </c>
      <c r="W9" s="31" t="s">
        <v>101</v>
      </c>
      <c r="X9" s="124"/>
      <c r="Y9" s="121" t="s">
        <v>81</v>
      </c>
      <c r="Z9" s="121" t="s">
        <v>101</v>
      </c>
      <c r="AA9" s="120"/>
      <c r="AB9" s="119">
        <v>1</v>
      </c>
      <c r="AC9" s="117">
        <v>0</v>
      </c>
      <c r="AD9" s="118" t="s">
        <v>80</v>
      </c>
      <c r="AE9" s="117" t="s">
        <v>81</v>
      </c>
      <c r="AF9" s="117" t="s">
        <v>101</v>
      </c>
      <c r="AG9" s="146"/>
      <c r="AH9" s="147" t="s">
        <v>81</v>
      </c>
      <c r="AI9" s="147" t="s">
        <v>101</v>
      </c>
      <c r="AJ9" s="53"/>
      <c r="AK9" s="116" t="s">
        <v>81</v>
      </c>
      <c r="AL9" s="116" t="s">
        <v>101</v>
      </c>
      <c r="AM9" s="115"/>
      <c r="AN9" s="1"/>
      <c r="AO9" s="1"/>
      <c r="AP9" s="1"/>
      <c r="AQ9" s="1"/>
      <c r="AR9" s="1"/>
    </row>
    <row r="10" spans="1:55" s="1" customFormat="1" x14ac:dyDescent="0.25">
      <c r="A10" s="109" t="s">
        <v>76</v>
      </c>
      <c r="B10" s="26" t="s">
        <v>99</v>
      </c>
      <c r="C10" s="27" t="s">
        <v>85</v>
      </c>
      <c r="D10" s="28" t="s">
        <v>102</v>
      </c>
      <c r="E10" s="110">
        <v>806.91666666666663</v>
      </c>
      <c r="F10" s="52" t="s">
        <v>81</v>
      </c>
      <c r="G10" s="111" t="s">
        <v>78</v>
      </c>
      <c r="H10" s="114">
        <v>149.9489375</v>
      </c>
      <c r="I10" s="113" t="s">
        <v>100</v>
      </c>
      <c r="J10" s="112">
        <v>1</v>
      </c>
      <c r="K10" s="29">
        <v>0</v>
      </c>
      <c r="L10" s="29">
        <v>32</v>
      </c>
      <c r="M10" s="35">
        <f t="shared" ref="M10:M17" si="2">(((E10+L10)*H10)*J10)-K10</f>
        <v>125794.66281770833</v>
      </c>
      <c r="N10" s="29" t="s">
        <v>81</v>
      </c>
      <c r="O10" s="29" t="s">
        <v>101</v>
      </c>
      <c r="P10" s="30">
        <v>1</v>
      </c>
      <c r="Q10" s="127">
        <v>0</v>
      </c>
      <c r="R10" s="127">
        <v>0</v>
      </c>
      <c r="S10" s="127" t="s">
        <v>81</v>
      </c>
      <c r="T10" s="127" t="s">
        <v>101</v>
      </c>
      <c r="U10" s="126">
        <f t="shared" ref="U10:U17" si="3">IF(D10="Net Exporter",((M10*P10)-Q10-R10),((M10*P10)-Q10+R10))</f>
        <v>125794.66281770833</v>
      </c>
      <c r="V10" s="125" t="s">
        <v>81</v>
      </c>
      <c r="W10" s="31" t="s">
        <v>101</v>
      </c>
      <c r="X10" s="124"/>
      <c r="Y10" s="121" t="s">
        <v>81</v>
      </c>
      <c r="Z10" s="121" t="s">
        <v>101</v>
      </c>
      <c r="AA10" s="120"/>
      <c r="AB10" s="119">
        <v>1</v>
      </c>
      <c r="AC10" s="117">
        <v>0</v>
      </c>
      <c r="AD10" s="118" t="s">
        <v>80</v>
      </c>
      <c r="AE10" s="117" t="s">
        <v>81</v>
      </c>
      <c r="AF10" s="117" t="s">
        <v>101</v>
      </c>
      <c r="AG10" s="146"/>
      <c r="AH10" s="147" t="s">
        <v>81</v>
      </c>
      <c r="AI10" s="147" t="s">
        <v>101</v>
      </c>
      <c r="AJ10" s="108"/>
      <c r="AK10" s="116" t="s">
        <v>81</v>
      </c>
      <c r="AL10" s="116" t="s">
        <v>101</v>
      </c>
      <c r="AM10" s="115"/>
    </row>
    <row r="11" spans="1:55" s="1" customFormat="1" x14ac:dyDescent="0.25">
      <c r="A11" s="109" t="s">
        <v>76</v>
      </c>
      <c r="B11" s="26" t="s">
        <v>99</v>
      </c>
      <c r="C11" s="27" t="s">
        <v>86</v>
      </c>
      <c r="D11" s="28" t="s">
        <v>102</v>
      </c>
      <c r="E11" s="110">
        <v>1146.25</v>
      </c>
      <c r="F11" s="52" t="s">
        <v>81</v>
      </c>
      <c r="G11" s="111" t="s">
        <v>78</v>
      </c>
      <c r="H11" s="114">
        <v>151.44224520633401</v>
      </c>
      <c r="I11" s="113" t="s">
        <v>100</v>
      </c>
      <c r="J11" s="112">
        <v>1</v>
      </c>
      <c r="K11" s="29">
        <v>0</v>
      </c>
      <c r="L11" s="29">
        <v>32</v>
      </c>
      <c r="M11" s="35">
        <f t="shared" si="2"/>
        <v>178436.82541436303</v>
      </c>
      <c r="N11" s="29" t="s">
        <v>81</v>
      </c>
      <c r="O11" s="29" t="s">
        <v>101</v>
      </c>
      <c r="P11" s="30">
        <v>1</v>
      </c>
      <c r="Q11" s="127">
        <v>0</v>
      </c>
      <c r="R11" s="127">
        <v>0</v>
      </c>
      <c r="S11" s="127" t="s">
        <v>81</v>
      </c>
      <c r="T11" s="127" t="s">
        <v>101</v>
      </c>
      <c r="U11" s="126">
        <f t="shared" si="3"/>
        <v>178436.82541436303</v>
      </c>
      <c r="V11" s="125" t="s">
        <v>81</v>
      </c>
      <c r="W11" s="31" t="s">
        <v>101</v>
      </c>
      <c r="X11" s="123">
        <v>235500.33333333331</v>
      </c>
      <c r="Y11" s="121" t="s">
        <v>81</v>
      </c>
      <c r="Z11" s="121" t="s">
        <v>101</v>
      </c>
      <c r="AA11" s="120">
        <f t="shared" ref="AA11" si="4">IF(U11&lt;0,"",(X11-U11)/U11)</f>
        <v>0.31979669996066312</v>
      </c>
      <c r="AB11" s="119">
        <v>1</v>
      </c>
      <c r="AC11" s="117">
        <v>0</v>
      </c>
      <c r="AD11" s="148">
        <v>50067</v>
      </c>
      <c r="AE11" s="117" t="s">
        <v>81</v>
      </c>
      <c r="AF11" s="117" t="s">
        <v>101</v>
      </c>
      <c r="AG11" s="146">
        <f>((U11*AB11)-AC11-AD11)</f>
        <v>128369.82541436303</v>
      </c>
      <c r="AH11" s="147" t="s">
        <v>81</v>
      </c>
      <c r="AI11" s="147" t="s">
        <v>101</v>
      </c>
      <c r="AJ11" s="149">
        <v>185433.33333333331</v>
      </c>
      <c r="AK11" s="116" t="s">
        <v>81</v>
      </c>
      <c r="AL11" s="116" t="s">
        <v>101</v>
      </c>
      <c r="AM11" s="115">
        <f>IF(AG11&lt;0,"",(AJ11/AG11-1))</f>
        <v>0.44452430884575755</v>
      </c>
    </row>
    <row r="12" spans="1:55" s="1" customFormat="1" x14ac:dyDescent="0.25">
      <c r="A12" s="109" t="s">
        <v>76</v>
      </c>
      <c r="B12" s="26" t="s">
        <v>99</v>
      </c>
      <c r="C12" s="27" t="s">
        <v>87</v>
      </c>
      <c r="D12" s="28" t="s">
        <v>102</v>
      </c>
      <c r="E12" s="110">
        <v>1053.1666666666667</v>
      </c>
      <c r="F12" s="52" t="s">
        <v>81</v>
      </c>
      <c r="G12" s="111" t="s">
        <v>78</v>
      </c>
      <c r="H12" s="114">
        <v>154.53865945754075</v>
      </c>
      <c r="I12" s="113" t="s">
        <v>100</v>
      </c>
      <c r="J12" s="112">
        <v>1</v>
      </c>
      <c r="K12" s="29">
        <v>0</v>
      </c>
      <c r="L12" s="29">
        <v>32</v>
      </c>
      <c r="M12" s="35">
        <f t="shared" si="2"/>
        <v>167700.20195467465</v>
      </c>
      <c r="N12" s="29" t="s">
        <v>81</v>
      </c>
      <c r="O12" s="29" t="s">
        <v>101</v>
      </c>
      <c r="P12" s="30">
        <v>1</v>
      </c>
      <c r="Q12" s="127">
        <v>0</v>
      </c>
      <c r="R12" s="127">
        <v>0</v>
      </c>
      <c r="S12" s="127" t="s">
        <v>81</v>
      </c>
      <c r="T12" s="127" t="s">
        <v>101</v>
      </c>
      <c r="U12" s="126">
        <f t="shared" si="3"/>
        <v>167700.20195467465</v>
      </c>
      <c r="V12" s="125" t="s">
        <v>81</v>
      </c>
      <c r="W12" s="31" t="s">
        <v>101</v>
      </c>
      <c r="X12" s="123"/>
      <c r="Y12" s="121" t="s">
        <v>81</v>
      </c>
      <c r="Z12" s="121" t="s">
        <v>101</v>
      </c>
      <c r="AA12" s="120"/>
      <c r="AB12" s="119">
        <v>1</v>
      </c>
      <c r="AC12" s="117">
        <v>0</v>
      </c>
      <c r="AD12" s="148" t="s">
        <v>80</v>
      </c>
      <c r="AE12" s="117" t="s">
        <v>81</v>
      </c>
      <c r="AF12" s="117" t="s">
        <v>101</v>
      </c>
      <c r="AG12" s="146"/>
      <c r="AH12" s="147" t="s">
        <v>81</v>
      </c>
      <c r="AI12" s="147" t="s">
        <v>101</v>
      </c>
      <c r="AJ12" s="149"/>
      <c r="AK12" s="116" t="s">
        <v>81</v>
      </c>
      <c r="AL12" s="116" t="s">
        <v>101</v>
      </c>
      <c r="AM12" s="115"/>
    </row>
    <row r="13" spans="1:55" s="32" customFormat="1" x14ac:dyDescent="0.25">
      <c r="A13" s="109" t="s">
        <v>76</v>
      </c>
      <c r="B13" s="26" t="s">
        <v>99</v>
      </c>
      <c r="C13" s="27" t="s">
        <v>88</v>
      </c>
      <c r="D13" s="28" t="s">
        <v>102</v>
      </c>
      <c r="E13" s="110">
        <v>834.91666666666663</v>
      </c>
      <c r="F13" s="52" t="s">
        <v>81</v>
      </c>
      <c r="G13" s="111" t="s">
        <v>78</v>
      </c>
      <c r="H13" s="114">
        <v>155.30049869424022</v>
      </c>
      <c r="I13" s="113" t="s">
        <v>100</v>
      </c>
      <c r="J13" s="112">
        <v>1</v>
      </c>
      <c r="K13" s="29">
        <v>0</v>
      </c>
      <c r="L13" s="29">
        <v>32</v>
      </c>
      <c r="M13" s="35">
        <f t="shared" si="2"/>
        <v>134632.59065968174</v>
      </c>
      <c r="N13" s="29" t="s">
        <v>81</v>
      </c>
      <c r="O13" s="29" t="s">
        <v>101</v>
      </c>
      <c r="P13" s="30">
        <v>1</v>
      </c>
      <c r="Q13" s="127">
        <v>0</v>
      </c>
      <c r="R13" s="127">
        <v>0</v>
      </c>
      <c r="S13" s="127" t="s">
        <v>81</v>
      </c>
      <c r="T13" s="127" t="s">
        <v>101</v>
      </c>
      <c r="U13" s="126">
        <f t="shared" si="3"/>
        <v>134632.59065968174</v>
      </c>
      <c r="V13" s="125" t="s">
        <v>81</v>
      </c>
      <c r="W13" s="31" t="s">
        <v>101</v>
      </c>
      <c r="X13" s="123">
        <v>289076.19047619047</v>
      </c>
      <c r="Y13" s="121" t="s">
        <v>81</v>
      </c>
      <c r="Z13" s="121" t="s">
        <v>101</v>
      </c>
      <c r="AA13" s="120">
        <f t="shared" ref="AA13" si="5">IF(U13&lt;0,"",(X13-U13)/U13)</f>
        <v>1.1471486885883699</v>
      </c>
      <c r="AB13" s="119">
        <v>1</v>
      </c>
      <c r="AC13" s="117">
        <v>0</v>
      </c>
      <c r="AD13" s="148">
        <v>61457.142857142841</v>
      </c>
      <c r="AE13" s="117" t="s">
        <v>81</v>
      </c>
      <c r="AF13" s="117" t="s">
        <v>101</v>
      </c>
      <c r="AG13" s="146">
        <f>((U13*AB13)-AC13-AD13)</f>
        <v>73175.447802538896</v>
      </c>
      <c r="AH13" s="147" t="s">
        <v>81</v>
      </c>
      <c r="AI13" s="147" t="s">
        <v>101</v>
      </c>
      <c r="AJ13" s="149">
        <v>227619.04761904763</v>
      </c>
      <c r="AK13" s="116" t="s">
        <v>81</v>
      </c>
      <c r="AL13" s="116" t="s">
        <v>101</v>
      </c>
      <c r="AM13" s="115">
        <f>IF(AG13&lt;0,"",(AJ13/AG13-1))</f>
        <v>2.1105931627951056</v>
      </c>
      <c r="AN13" s="1"/>
      <c r="AO13" s="1"/>
      <c r="AP13" s="1"/>
      <c r="AQ13" s="1"/>
      <c r="AR13" s="1"/>
    </row>
    <row r="14" spans="1:55" s="33" customFormat="1" x14ac:dyDescent="0.25">
      <c r="A14" s="109" t="s">
        <v>76</v>
      </c>
      <c r="B14" s="26" t="s">
        <v>99</v>
      </c>
      <c r="C14" s="27" t="s">
        <v>108</v>
      </c>
      <c r="D14" s="28" t="s">
        <v>102</v>
      </c>
      <c r="E14" s="110">
        <v>866.91666666666663</v>
      </c>
      <c r="F14" s="52" t="s">
        <v>81</v>
      </c>
      <c r="G14" s="111" t="s">
        <v>78</v>
      </c>
      <c r="H14" s="114">
        <v>156.17509664188401</v>
      </c>
      <c r="I14" s="113" t="s">
        <v>100</v>
      </c>
      <c r="J14" s="112">
        <v>1</v>
      </c>
      <c r="K14" s="29">
        <v>0</v>
      </c>
      <c r="L14" s="29">
        <v>32</v>
      </c>
      <c r="M14" s="35">
        <f t="shared" si="2"/>
        <v>140388.3972896669</v>
      </c>
      <c r="N14" s="29" t="s">
        <v>81</v>
      </c>
      <c r="O14" s="29" t="s">
        <v>101</v>
      </c>
      <c r="P14" s="30">
        <v>1</v>
      </c>
      <c r="Q14" s="127">
        <v>0</v>
      </c>
      <c r="R14" s="127">
        <v>0</v>
      </c>
      <c r="S14" s="127" t="s">
        <v>81</v>
      </c>
      <c r="T14" s="127" t="s">
        <v>101</v>
      </c>
      <c r="U14" s="126">
        <f t="shared" si="3"/>
        <v>140388.3972896669</v>
      </c>
      <c r="V14" s="125" t="s">
        <v>81</v>
      </c>
      <c r="W14" s="31" t="s">
        <v>101</v>
      </c>
      <c r="X14" s="124"/>
      <c r="Y14" s="121" t="s">
        <v>81</v>
      </c>
      <c r="Z14" s="121" t="s">
        <v>101</v>
      </c>
      <c r="AA14" s="120"/>
      <c r="AB14" s="119">
        <v>1</v>
      </c>
      <c r="AC14" s="117">
        <v>0</v>
      </c>
      <c r="AD14" s="118" t="s">
        <v>80</v>
      </c>
      <c r="AE14" s="117" t="s">
        <v>81</v>
      </c>
      <c r="AF14" s="117" t="s">
        <v>101</v>
      </c>
      <c r="AG14" s="146"/>
      <c r="AH14" s="147" t="s">
        <v>81</v>
      </c>
      <c r="AI14" s="147" t="s">
        <v>101</v>
      </c>
      <c r="AJ14" s="108"/>
      <c r="AK14" s="116" t="s">
        <v>81</v>
      </c>
      <c r="AL14" s="116" t="s">
        <v>101</v>
      </c>
      <c r="AM14" s="115"/>
      <c r="AN14" s="1"/>
      <c r="AO14" s="1"/>
      <c r="AP14" s="1"/>
      <c r="AQ14" s="1"/>
      <c r="AR14" s="1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</row>
    <row r="15" spans="1:55" x14ac:dyDescent="0.25">
      <c r="A15" s="109" t="s">
        <v>76</v>
      </c>
      <c r="B15" s="26" t="s">
        <v>99</v>
      </c>
      <c r="C15" s="27" t="s">
        <v>89</v>
      </c>
      <c r="D15" s="28" t="s">
        <v>102</v>
      </c>
      <c r="E15" s="110">
        <v>659.08333333333337</v>
      </c>
      <c r="F15" s="52" t="s">
        <v>81</v>
      </c>
      <c r="G15" s="111" t="s">
        <v>78</v>
      </c>
      <c r="H15" s="114">
        <v>183.53141128286026</v>
      </c>
      <c r="I15" s="113" t="s">
        <v>100</v>
      </c>
      <c r="J15" s="112">
        <v>1</v>
      </c>
      <c r="K15" s="29">
        <v>0</v>
      </c>
      <c r="L15" s="29">
        <v>32</v>
      </c>
      <c r="M15" s="35">
        <f t="shared" si="2"/>
        <v>126835.49948073002</v>
      </c>
      <c r="N15" s="29" t="s">
        <v>81</v>
      </c>
      <c r="O15" s="29" t="s">
        <v>101</v>
      </c>
      <c r="P15" s="30">
        <v>1</v>
      </c>
      <c r="Q15" s="127">
        <v>0</v>
      </c>
      <c r="R15" s="127">
        <v>0</v>
      </c>
      <c r="S15" s="127" t="s">
        <v>81</v>
      </c>
      <c r="T15" s="127" t="s">
        <v>101</v>
      </c>
      <c r="U15" s="126">
        <f t="shared" si="3"/>
        <v>126835.49948073002</v>
      </c>
      <c r="V15" s="125" t="s">
        <v>81</v>
      </c>
      <c r="W15" s="31" t="s">
        <v>101</v>
      </c>
      <c r="X15" s="124"/>
      <c r="Y15" s="121" t="s">
        <v>81</v>
      </c>
      <c r="Z15" s="121" t="s">
        <v>101</v>
      </c>
      <c r="AA15" s="120"/>
      <c r="AB15" s="119">
        <v>1</v>
      </c>
      <c r="AC15" s="117">
        <v>0</v>
      </c>
      <c r="AD15" s="118" t="s">
        <v>80</v>
      </c>
      <c r="AE15" s="117" t="s">
        <v>81</v>
      </c>
      <c r="AF15" s="117" t="s">
        <v>101</v>
      </c>
      <c r="AG15" s="146"/>
      <c r="AH15" s="147" t="s">
        <v>81</v>
      </c>
      <c r="AI15" s="147" t="s">
        <v>101</v>
      </c>
      <c r="AJ15" s="108"/>
      <c r="AK15" s="116" t="s">
        <v>81</v>
      </c>
      <c r="AL15" s="116" t="s">
        <v>101</v>
      </c>
      <c r="AM15" s="115"/>
    </row>
    <row r="16" spans="1:55" x14ac:dyDescent="0.25">
      <c r="A16" s="109" t="s">
        <v>76</v>
      </c>
      <c r="B16" s="26" t="s">
        <v>99</v>
      </c>
      <c r="C16" s="27" t="s">
        <v>109</v>
      </c>
      <c r="D16" s="28" t="s">
        <v>102</v>
      </c>
      <c r="E16" s="110">
        <v>654.6875</v>
      </c>
      <c r="F16" s="52" t="s">
        <v>81</v>
      </c>
      <c r="G16" s="111" t="s">
        <v>78</v>
      </c>
      <c r="H16" s="114">
        <v>237.77160661349623</v>
      </c>
      <c r="I16" s="113" t="s">
        <v>100</v>
      </c>
      <c r="J16" s="112">
        <v>1</v>
      </c>
      <c r="K16" s="29">
        <v>0</v>
      </c>
      <c r="L16" s="29">
        <v>32</v>
      </c>
      <c r="M16" s="35">
        <f t="shared" si="2"/>
        <v>163274.7901164052</v>
      </c>
      <c r="N16" s="29" t="s">
        <v>81</v>
      </c>
      <c r="O16" s="29" t="s">
        <v>101</v>
      </c>
      <c r="P16" s="30">
        <v>1</v>
      </c>
      <c r="Q16" s="127">
        <v>0</v>
      </c>
      <c r="R16" s="127">
        <v>0</v>
      </c>
      <c r="S16" s="127" t="s">
        <v>81</v>
      </c>
      <c r="T16" s="127" t="s">
        <v>101</v>
      </c>
      <c r="U16" s="126">
        <f t="shared" si="3"/>
        <v>163274.7901164052</v>
      </c>
      <c r="V16" s="125" t="s">
        <v>81</v>
      </c>
      <c r="W16" s="31" t="s">
        <v>101</v>
      </c>
      <c r="X16" s="124"/>
      <c r="Y16" s="121" t="s">
        <v>81</v>
      </c>
      <c r="Z16" s="121" t="s">
        <v>101</v>
      </c>
      <c r="AA16" s="120"/>
      <c r="AB16" s="119">
        <v>1</v>
      </c>
      <c r="AC16" s="117">
        <v>0</v>
      </c>
      <c r="AD16" s="118" t="s">
        <v>80</v>
      </c>
      <c r="AE16" s="117" t="s">
        <v>81</v>
      </c>
      <c r="AF16" s="117" t="s">
        <v>101</v>
      </c>
      <c r="AG16" s="146"/>
      <c r="AH16" s="147" t="s">
        <v>81</v>
      </c>
      <c r="AI16" s="147" t="s">
        <v>101</v>
      </c>
      <c r="AJ16" s="108"/>
      <c r="AK16" s="116" t="s">
        <v>81</v>
      </c>
      <c r="AL16" s="116" t="s">
        <v>101</v>
      </c>
      <c r="AM16" s="115"/>
    </row>
    <row r="17" spans="1:39" x14ac:dyDescent="0.25">
      <c r="A17" s="109" t="s">
        <v>76</v>
      </c>
      <c r="B17" s="26" t="s">
        <v>99</v>
      </c>
      <c r="C17" s="27" t="s">
        <v>110</v>
      </c>
      <c r="D17" s="28" t="s">
        <v>102</v>
      </c>
      <c r="E17" s="110">
        <v>726.83333333333337</v>
      </c>
      <c r="F17" s="52" t="s">
        <v>81</v>
      </c>
      <c r="G17" s="111" t="s">
        <v>78</v>
      </c>
      <c r="H17" s="114">
        <v>295.72077306235519</v>
      </c>
      <c r="I17" s="113" t="s">
        <v>100</v>
      </c>
      <c r="J17" s="112">
        <v>1</v>
      </c>
      <c r="K17" s="29">
        <v>0</v>
      </c>
      <c r="L17" s="29">
        <v>32</v>
      </c>
      <c r="M17" s="35">
        <f t="shared" si="2"/>
        <v>224402.77995881721</v>
      </c>
      <c r="N17" s="29" t="s">
        <v>81</v>
      </c>
      <c r="O17" s="29" t="s">
        <v>101</v>
      </c>
      <c r="P17" s="30">
        <v>1</v>
      </c>
      <c r="Q17" s="127">
        <v>0</v>
      </c>
      <c r="R17" s="127">
        <v>0</v>
      </c>
      <c r="S17" s="127" t="s">
        <v>81</v>
      </c>
      <c r="T17" s="127" t="s">
        <v>101</v>
      </c>
      <c r="U17" s="126">
        <f t="shared" si="3"/>
        <v>224402.77995881721</v>
      </c>
      <c r="V17" s="125" t="s">
        <v>81</v>
      </c>
      <c r="W17" s="31" t="s">
        <v>101</v>
      </c>
      <c r="X17" s="124"/>
      <c r="Y17" s="121" t="s">
        <v>81</v>
      </c>
      <c r="Z17" s="121" t="s">
        <v>101</v>
      </c>
      <c r="AA17" s="120"/>
      <c r="AB17" s="119">
        <v>1</v>
      </c>
      <c r="AC17" s="117">
        <v>0</v>
      </c>
      <c r="AD17" s="118" t="s">
        <v>80</v>
      </c>
      <c r="AE17" s="117" t="s">
        <v>81</v>
      </c>
      <c r="AF17" s="117" t="s">
        <v>101</v>
      </c>
      <c r="AG17" s="146"/>
      <c r="AH17" s="147" t="s">
        <v>81</v>
      </c>
      <c r="AI17" s="147" t="s">
        <v>101</v>
      </c>
      <c r="AJ17" s="108"/>
      <c r="AK17" s="116" t="s">
        <v>81</v>
      </c>
      <c r="AL17" s="116" t="s">
        <v>101</v>
      </c>
      <c r="AM17" s="115"/>
    </row>
    <row r="18" spans="1:39" x14ac:dyDescent="0.25">
      <c r="E18" s="34"/>
      <c r="X18" s="34"/>
      <c r="Y18" s="34"/>
      <c r="Z18" s="34"/>
      <c r="AA18" s="34"/>
      <c r="AD18" s="34"/>
      <c r="AJ18" s="34"/>
    </row>
    <row r="19" spans="1:39" x14ac:dyDescent="0.25">
      <c r="E19" s="34"/>
      <c r="X19" s="34"/>
      <c r="Y19" s="34"/>
      <c r="Z19" s="34"/>
      <c r="AA19" s="34"/>
      <c r="AD19" s="34"/>
      <c r="AJ19" s="34"/>
    </row>
  </sheetData>
  <sheetProtection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Reference_sheet</vt:lpstr>
      <vt:lpstr>Instructions</vt:lpstr>
      <vt:lpstr>Calculation Tool for NRP</vt:lpstr>
      <vt:lpstr>Example Palm Oil in Nigeria</vt:lpstr>
    </vt:vector>
  </TitlesOfParts>
  <Company>IFPRI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Simla Tokgoz and Fahd Majeed</dc:creator>
  <cp:lastModifiedBy>Kathryn Pace</cp:lastModifiedBy>
  <dcterms:created xsi:type="dcterms:W3CDTF">2014-10-14T10:31:43Z</dcterms:created>
  <dcterms:modified xsi:type="dcterms:W3CDTF">2018-11-27T19:13:11Z</dcterms:modified>
</cp:coreProperties>
</file>